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55" i="1"/>
  <c r="G46"/>
  <c r="G42"/>
  <c r="I13"/>
  <c r="J13"/>
  <c r="H41"/>
  <c r="H13" s="1"/>
  <c r="I41"/>
  <c r="J41"/>
  <c r="G41"/>
  <c r="G13" s="1"/>
  <c r="G12" s="1"/>
  <c r="H46" l="1"/>
  <c r="I46"/>
  <c r="J46"/>
  <c r="I72"/>
  <c r="J72"/>
  <c r="H50"/>
  <c r="I50"/>
  <c r="J50"/>
  <c r="G51"/>
  <c r="G50" s="1"/>
  <c r="H44"/>
  <c r="G44" s="1"/>
  <c r="H39"/>
  <c r="H31"/>
  <c r="H23"/>
  <c r="H20"/>
  <c r="G20"/>
  <c r="J40"/>
  <c r="J39" s="1"/>
  <c r="I40" l="1"/>
  <c r="I39" s="1"/>
  <c r="J36"/>
  <c r="I36"/>
  <c r="G36"/>
  <c r="H21"/>
  <c r="G21" s="1"/>
  <c r="H76"/>
  <c r="H72" s="1"/>
  <c r="G31"/>
  <c r="G27"/>
  <c r="G40" l="1"/>
  <c r="G39" s="1"/>
  <c r="H30"/>
  <c r="G30"/>
  <c r="H36"/>
  <c r="G35"/>
  <c r="H79"/>
  <c r="H71" s="1"/>
  <c r="I79"/>
  <c r="I71" s="1"/>
  <c r="J79"/>
  <c r="J71" s="1"/>
  <c r="G79"/>
  <c r="G82"/>
  <c r="H45"/>
  <c r="I45"/>
  <c r="J45"/>
  <c r="G45"/>
  <c r="H34"/>
  <c r="I34"/>
  <c r="G34" s="1"/>
  <c r="J34"/>
  <c r="G24"/>
  <c r="G25"/>
  <c r="G26"/>
  <c r="H28"/>
  <c r="G28" l="1"/>
  <c r="H22"/>
  <c r="I69"/>
  <c r="J69"/>
  <c r="H16"/>
  <c r="I16"/>
  <c r="J16"/>
  <c r="G16"/>
  <c r="H14"/>
  <c r="I14"/>
  <c r="J14"/>
  <c r="G14"/>
  <c r="I70" l="1"/>
  <c r="G23"/>
  <c r="G22"/>
  <c r="J70"/>
  <c r="J12"/>
  <c r="H60"/>
  <c r="I60"/>
  <c r="J60"/>
  <c r="J55" s="1"/>
  <c r="G60"/>
  <c r="H12" l="1"/>
  <c r="I55"/>
  <c r="I54" s="1"/>
  <c r="I12"/>
  <c r="I83"/>
  <c r="J54"/>
  <c r="J83"/>
  <c r="G81"/>
  <c r="G76" l="1"/>
  <c r="G75"/>
  <c r="G72" l="1"/>
  <c r="G71" s="1"/>
  <c r="H70"/>
  <c r="H69"/>
  <c r="G70" l="1"/>
  <c r="G69" l="1"/>
  <c r="H64"/>
  <c r="H55" s="1"/>
  <c r="G64"/>
  <c r="G83" s="1"/>
  <c r="G54" l="1"/>
  <c r="H54" l="1"/>
  <c r="H83"/>
</calcChain>
</file>

<file path=xl/sharedStrings.xml><?xml version="1.0" encoding="utf-8"?>
<sst xmlns="http://schemas.openxmlformats.org/spreadsheetml/2006/main" count="218" uniqueCount="158">
  <si>
    <t>Додаток 7</t>
  </si>
  <si>
    <t>(код бюджету)</t>
  </si>
  <si>
    <t>( 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</si>
  <si>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</si>
  <si>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</si>
  <si>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</si>
  <si>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</si>
  <si>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</si>
  <si>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</si>
  <si>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</si>
  <si>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</si>
  <si>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</si>
  <si>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</si>
  <si>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</si>
  <si>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</si>
  <si>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 xml:space="preserve">Воскресенська селищна рада </t>
  </si>
  <si>
    <t>х</t>
  </si>
  <si>
    <t>0110000</t>
  </si>
  <si>
    <t>3031</t>
  </si>
  <si>
    <t>1030</t>
  </si>
  <si>
    <t>3032</t>
  </si>
  <si>
    <t>1070</t>
  </si>
  <si>
    <t>3035</t>
  </si>
  <si>
    <t>3160</t>
  </si>
  <si>
    <t>1010</t>
  </si>
  <si>
    <t>0113191</t>
  </si>
  <si>
    <t>Інші видатки на соціальний захист ветеранів війни та праці</t>
  </si>
  <si>
    <t>0113242</t>
  </si>
  <si>
    <t>1090</t>
  </si>
  <si>
    <t>Інші заходи у сфері соціального захисту і соціального забезпечення</t>
  </si>
  <si>
    <t xml:space="preserve"> надання одноразової матеріальної допомоги громадянам,  які постраждали від Чорнобильської катастрофи (І категорії) та дітям-інвалідам, які постраждали  від Чорнобильської катастрофи до роковин аварії на Чорнобильській АЄС.</t>
  </si>
  <si>
    <t>виплата щомісячної степендії 100*річної особі.</t>
  </si>
  <si>
    <t>0620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</si>
  <si>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</si>
  <si>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</si>
  <si>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t>0116030</t>
  </si>
  <si>
    <t>6030</t>
  </si>
  <si>
    <t>Організація благоустрою населених пунктів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</si>
  <si>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</si>
  <si>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</si>
  <si>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</si>
  <si>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лиха.</t>
  </si>
  <si>
    <t>0180</t>
  </si>
  <si>
    <t>Інші субвенції з місцевого бюджету</t>
  </si>
  <si>
    <t>0600000</t>
  </si>
  <si>
    <t xml:space="preserve">Відділ освіти, культури, молоді та спорту Воскресенської селищної ради </t>
  </si>
  <si>
    <t>0610000</t>
  </si>
  <si>
    <t>0990</t>
  </si>
  <si>
    <t>Інші програми та заходи у сфері освіти</t>
  </si>
  <si>
    <t>УСЬОГО:</t>
  </si>
  <si>
    <t>Розподіл витрат місцевого бюджету на реалізацію місцевих/регіональних програм у 2021 році</t>
  </si>
  <si>
    <t>Матеріальна допомога особам,які опинилися в складних життєвих обставинах</t>
  </si>
  <si>
    <t>Виплата щомісячної стипендії одному з батьків загиблих учасників АТО</t>
  </si>
  <si>
    <t>Забезпечення діяльності місцевої пожежної охорони</t>
  </si>
  <si>
    <t>0118130</t>
  </si>
  <si>
    <t>Комплексна програма соціального захисту «ТУРБОТА» на 2021 рік</t>
  </si>
  <si>
    <t>Цільва програма захисту населення і територій Воскресенської селищної ради від надзвичайних ситуацій техногенного та природного характеру, забезпечення пожежної безпеки на 2021-2023рік.</t>
  </si>
  <si>
    <t>Програма «Розвитку житлово-комунального господарства, благоустрою населених пунктів на території Воскресенської селищної ради на 2021-2023роки</t>
  </si>
  <si>
    <t>Цільва програма захисту населення і територій Воскресенської селищної ради від надзвичайних ситуацій техногенного та природного характеру, забезпечення пожежної безпеки на 2021-2023рік</t>
  </si>
  <si>
    <t>Програма «Стабілізації та соціально-економічного розвитку території Воскресенської селищної ради на 2021-2023рік</t>
  </si>
  <si>
    <t>Цільова соціальна програма «Шкільний автобус» на 2021-2023рік на території Воскресенської селищної ради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</si>
  <si>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</si>
  <si>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</si>
  <si>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допомоги".</t>
  </si>
  <si>
    <t>Програма Воскресенської селищної ради "Виплати одноразової допомоги дітям-сиротам і дітям, які позбавлені батьківського піклування, після досягнення 18-річного віку"</t>
  </si>
  <si>
    <t>Компенсаційні виплати на пільговий проїзд окремих категорій громадян на залізничному транпорті</t>
  </si>
  <si>
    <t>Рішення №20 від 23 грудня 2020року  III сесія восьмого скликання</t>
  </si>
  <si>
    <t>Рішення №23 від  23грудня 2020року  III сесія восьмого скликання</t>
  </si>
  <si>
    <t>Рішення №22 від 23грудня 2020року  III сесія восьмого скликання</t>
  </si>
  <si>
    <t>Рішення №21 від 23грудня 2020року  III сесія восьмого скликання</t>
  </si>
  <si>
    <t>Рішення №18 від 23 грудня 2020року  III сесія восьмого скликання</t>
  </si>
  <si>
    <t>Рішення №17 від 23 грудня 2020року  III сесія восьмого скликання</t>
  </si>
  <si>
    <t>0611142</t>
  </si>
  <si>
    <t>3700000</t>
  </si>
  <si>
    <t>3710000</t>
  </si>
  <si>
    <t>Фінансовий відділ Воскресенської селищної ради</t>
  </si>
  <si>
    <t>3719770</t>
  </si>
  <si>
    <t>утримання Об"єднананого трудового архіву</t>
  </si>
  <si>
    <t>Утримання Інклюзівно-ресурсного центру</t>
  </si>
  <si>
    <t>Одноразова матеріальна допомога демобілізованим учасникам АТО.</t>
  </si>
  <si>
    <t>Одноразова матеріальна допомога учасникам бойових дій у роки Великої Вітчизняної війни та у роки війни з Японією до річниць Перемоги та визволення України від фашистських загарбників</t>
  </si>
  <si>
    <t>Одноразова матеріальна допомога членам сімей загиблих військослужбовців та інвалідів війни в Афганістані</t>
  </si>
  <si>
    <t>одноразова матеріальна допомога членам сімей загиблих військослужбовців та інвалідів війни в Афганістані</t>
  </si>
  <si>
    <t>0800000</t>
  </si>
  <si>
    <t>0810000</t>
  </si>
  <si>
    <t>Відділ соціального захисту населення Воскресенської селищної ради</t>
  </si>
  <si>
    <t>0813031</t>
  </si>
  <si>
    <t>0813032</t>
  </si>
  <si>
    <t>0813035</t>
  </si>
  <si>
    <t>0813160</t>
  </si>
  <si>
    <t>0813191</t>
  </si>
  <si>
    <t>0813242</t>
  </si>
  <si>
    <t>0116013</t>
  </si>
  <si>
    <t>6013</t>
  </si>
  <si>
    <t>Забезпечення діяльності водопровідно-каналізаційного господарства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</si>
  <si>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</si>
  <si>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</si>
  <si>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</si>
  <si>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(надання)"</t>
  </si>
  <si>
    <t>оплата електроенергії за вуличне освітлення</t>
  </si>
  <si>
    <t xml:space="preserve">придбання сітчастих контейнерів для збору ПЕТ пляшок </t>
  </si>
  <si>
    <t>придбання матеріалів задля утримання об’єктів благоустрою в належному стані (господарчі товари, садовий інвентар, лакофарбовані матеріали, газонокосарка)</t>
  </si>
  <si>
    <t>придбання матеріалів задля косіння узбічча доріг та прилеглої території бензиновою газонокосаркою (бензин, масло, лєска)</t>
  </si>
  <si>
    <t xml:space="preserve">оплата послуг позачергової технічної перевірки правильності роботи засобу обліку (перевірка схеми вмикання) у 1-ф електроустановці за ініціативою замовника </t>
  </si>
  <si>
    <t>оплата послуг зутримання об’єктів благоустрою в належному стані (послуги)</t>
  </si>
  <si>
    <t>0117330</t>
  </si>
  <si>
    <t>7330</t>
  </si>
  <si>
    <t>0443</t>
  </si>
  <si>
    <t>Будівництво інших об,єктів комунальної власності</t>
  </si>
  <si>
    <t>Програма «Стабілізація та соціально-економічний розвиток території  Воскресенської селищної ради на 2021-2023роки</t>
  </si>
  <si>
    <t>Рішення №21 від  23грудня 2020року  III сесія восьмого скликання</t>
  </si>
  <si>
    <t>0490</t>
  </si>
  <si>
    <t>Реалізація проету "Реконструкція Воскресенської ЗОШ по вул.Горького,66 в смт Воскресенське Вітовського району Миколаївської області (Коригування)", що фінансується за рахунок коштів ДФРР</t>
  </si>
  <si>
    <t xml:space="preserve">Реалізація об’єкту "Капітальний ремонт частини приміщень дошкільного навчального закладу по вул.Свободи, 109 в с.Калинівка Вітовського району Миколаївської області" </t>
  </si>
  <si>
    <t>0617363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</si>
  <si>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</si>
  <si>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відділення стаціонарного догляду для постійного або тимчасового проживання в будинку для людій похилого віку</t>
  </si>
  <si>
    <t xml:space="preserve">Комплексна програма соціального захисту «ТУРБОТА» на 2021 рік </t>
  </si>
  <si>
    <t xml:space="preserve">утримання Комунального підприємства «Медичний центр первинної медико-санітарної допомоги» Мішково-Погорілівської сільської ради </t>
  </si>
  <si>
    <t>Субвенція з бюджету селищної територіальної громади на утримання  ГО "Вітовська місцева організація ВФСТ "КОЛОС"</t>
  </si>
  <si>
    <t xml:space="preserve">Програма фінансової підтримки установ, громадських організацій інвалідів та ветеранів Воскресенської селищної ради на 2021 рік </t>
  </si>
  <si>
    <t xml:space="preserve">утримання ГО "Місцевий осередок ВОІ СОІУ Вітовського району" </t>
  </si>
  <si>
    <t>Рішення №19 від 23грудня 2020року  III сесія восьмого скликання</t>
  </si>
  <si>
    <t>Реалізація об,єкту "Реконструкція вуличного освітлення вул.Бойка-Блохіна (від ТП-160) в с.Пересадівка Вітовського району Миколаївської області"</t>
  </si>
  <si>
    <t>0111041</t>
  </si>
  <si>
    <t>1041</t>
  </si>
  <si>
    <t xml:space="preserve">Надання загальної середньої освіти закладами середньої освіти </t>
  </si>
  <si>
    <t>0117321</t>
  </si>
  <si>
    <t>7321</t>
  </si>
  <si>
    <t>Будівництво освітніх установ та закладів</t>
  </si>
  <si>
    <t>0921</t>
  </si>
  <si>
    <t>Воскресенської селищної  територіальної громади на 2021 рік"</t>
  </si>
  <si>
    <t xml:space="preserve"> придбання ліхтарів вуличного освітлення  у кількості 30 шт (с.Калинівка вул Баклана) </t>
  </si>
  <si>
    <t>проведення суспільно-корисних робіт як благоустрою с.Калинівка відповідно до направлення Державної установи "Центр пробації" від 08.04.2021р №29/7/663-21</t>
  </si>
  <si>
    <t>0117368</t>
  </si>
  <si>
    <t>7368</t>
  </si>
  <si>
    <t>Виконання інвестиційних проектів за рахунок субвенцій з інших бюджетів</t>
  </si>
  <si>
    <t xml:space="preserve">до рішення Воскресенської  селищної ради "Про внесення змін до бюджету </t>
  </si>
  <si>
    <t>Реалізація проету "Реконструкція Воскресенської ЗОШ по вул.Горького,66 в смт Воскресенське Вітовського району Миколаївської області (Коригування)"</t>
  </si>
  <si>
    <t>Технічне обстеження по об,єкту "Реконструкція Воскресенської ЗОШ по вул.Горького,66 в смт Воскресенське Вітовського району Миколаївської області (Коригування)"</t>
  </si>
  <si>
    <t>Виплата щомісячної степендії 100*річної особі.</t>
  </si>
  <si>
    <t>0611181</t>
  </si>
  <si>
    <t>1181</t>
  </si>
  <si>
    <t>Співфіансування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</si>
  <si>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спів фінансування з місцевого бюджету до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</si>
  <si>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Секретар селищної ради</t>
  </si>
  <si>
    <t>Тетяна БІЛОЗОР</t>
  </si>
  <si>
    <t>Начальник фінансового відділу</t>
  </si>
  <si>
    <t>Олена ЦЕСЬКО</t>
  </si>
  <si>
    <t>утримання  Спільної комунальної установи «Об’єднаний  трудовий архів Воскресенської, Первомайської селищних рад та Галицинівської, Мішково-Погорілівської, Шевченківської  сільських рад"</t>
  </si>
  <si>
    <t>XII позачергової сесія 8 скликання №3 від 14.09.2021року</t>
  </si>
  <si>
    <t>Співфінансування з місцевого бюджету до субвенції з обласного бюджету місцевим бюджетам на впровадження проектів-переможців обласного конкурсу проєктів та програм розвитку місцевого самоврядування на 2021рік з подальшим придбанням 4-х комплектів спортивного обладнання: 1) проєкт "Здорові діти- здорова нація" - створення дитячого спортивного майданчика на території дитячого навчального закладу "Колосок" в селі Пересадівка Вітовського району Миколаївської області  - 19 512гн , 2)"Спорт доступний кожному"- створення спортивного майданчика для оздоровлення жителів села Михайло-Ларине Вітовського району Миколаївської області - 35 988грн, 3)"Спортивна громада - здорова країна" - створення спортивного майданчика для відновного лікування та оздоровлення сільських жителів в селищі Грейгове - 6404грн, 4)"Від спорту в громаді до олімпійських перемог" - створення спортивного майданчика Street Workout (вуличного воркауту) для оздоровлення жителів села Калинівка - 19 832грн.</t>
  </si>
  <si>
    <t>Співфінансування заходів з місцевого бюджету до обласного бюджету Миколаївської області, що реалізується за рахунок субвенції з державного бюджету місцевим бюджетам на боротьбу з гострою респіратурною хворобою COVID-19, спричиненою коронавірусом SARS-CoV-2, та її наслідки під час навчального  процесу у закладах загальної середньої освіти в частині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</si>
  <si>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0117650</t>
  </si>
  <si>
    <t>7650</t>
  </si>
  <si>
    <t>0491</t>
  </si>
  <si>
    <t>Проведення експертної грошової оцінки земельної ділянки чи права на неї</t>
  </si>
  <si>
    <t>Збільшення обсягу видатків на проведення незалежної експертної оцінки земельних ділянок по вул. Миру, 1-К/1 та 1-К/2 с-ща Горохівка, Вітовського району Миколаївської області</t>
  </si>
</sst>
</file>

<file path=xl/styles.xml><?xml version="1.0" encoding="utf-8"?>
<styleSheet xmlns="http://schemas.openxmlformats.org/spreadsheetml/2006/main">
  <numFmts count="5">
    <numFmt numFmtId="164" formatCode="* _-#,##0&quot;р.&quot;;* \-#,##0&quot;р.&quot;;* _-&quot;-&quot;&quot;р.&quot;;@"/>
    <numFmt numFmtId="165" formatCode="#,##0.0"/>
    <numFmt numFmtId="166" formatCode="#,##0.000"/>
    <numFmt numFmtId="167" formatCode="#,##0_ ;\-#,##0\ "/>
    <numFmt numFmtId="168" formatCode="#,##0\ _₽"/>
  </numFmts>
  <fonts count="4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7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4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14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3" fillId="0" borderId="0"/>
    <xf numFmtId="164" fontId="2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top"/>
    </xf>
    <xf numFmtId="166" fontId="20" fillId="0" borderId="0" xfId="1" applyNumberFormat="1" applyFont="1" applyBorder="1" applyAlignment="1">
      <alignment vertical="justify"/>
    </xf>
    <xf numFmtId="165" fontId="20" fillId="0" borderId="0" xfId="1" applyNumberFormat="1" applyFont="1" applyBorder="1" applyAlignment="1">
      <alignment vertical="justify"/>
    </xf>
    <xf numFmtId="0" fontId="21" fillId="0" borderId="0" xfId="1" applyFont="1" applyFill="1" applyBorder="1" applyAlignment="1">
      <alignment horizontal="justify" vertical="top" wrapText="1"/>
    </xf>
    <xf numFmtId="0" fontId="21" fillId="0" borderId="0" xfId="1" applyFont="1" applyFill="1" applyBorder="1" applyAlignment="1"/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4" fillId="0" borderId="0" xfId="1" applyFont="1" applyFill="1" applyBorder="1" applyAlignment="1">
      <alignment horizontal="center"/>
    </xf>
    <xf numFmtId="0" fontId="22" fillId="23" borderId="0" xfId="1" applyFont="1" applyFill="1" applyBorder="1" applyAlignment="1">
      <alignment horizontal="right"/>
    </xf>
    <xf numFmtId="167" fontId="18" fillId="23" borderId="6" xfId="56" applyNumberFormat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165" fontId="18" fillId="0" borderId="6" xfId="48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167" fontId="18" fillId="0" borderId="6" xfId="56" applyNumberFormat="1" applyFont="1" applyFill="1" applyBorder="1" applyAlignment="1">
      <alignment horizontal="center" vertical="center" wrapText="1"/>
    </xf>
    <xf numFmtId="165" fontId="31" fillId="0" borderId="6" xfId="48" applyNumberFormat="1" applyFont="1" applyFill="1" applyBorder="1" applyAlignment="1">
      <alignment horizontal="center" vertical="center" wrapText="1"/>
    </xf>
    <xf numFmtId="165" fontId="3" fillId="0" borderId="6" xfId="48" applyNumberFormat="1" applyFont="1" applyFill="1" applyBorder="1" applyAlignment="1">
      <alignment horizontal="center" vertical="center" wrapText="1"/>
    </xf>
    <xf numFmtId="167" fontId="23" fillId="0" borderId="6" xfId="56" applyNumberFormat="1" applyFont="1" applyFill="1" applyBorder="1" applyAlignment="1">
      <alignment horizontal="center" vertical="center" wrapText="1"/>
    </xf>
    <xf numFmtId="167" fontId="17" fillId="0" borderId="6" xfId="56" applyNumberFormat="1" applyFont="1" applyFill="1" applyBorder="1" applyAlignment="1">
      <alignment horizontal="center" vertical="center" wrapText="1"/>
    </xf>
    <xf numFmtId="0" fontId="34" fillId="0" borderId="0" xfId="0" applyFont="1"/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 wrapText="1"/>
    </xf>
    <xf numFmtId="165" fontId="31" fillId="0" borderId="7" xfId="48" applyNumberFormat="1" applyFont="1" applyFill="1" applyBorder="1" applyAlignment="1">
      <alignment horizontal="center" vertical="center" wrapText="1"/>
    </xf>
    <xf numFmtId="165" fontId="32" fillId="0" borderId="5" xfId="48" applyNumberFormat="1" applyFont="1" applyFill="1" applyBorder="1" applyAlignment="1">
      <alignment vertical="top" wrapText="1"/>
    </xf>
    <xf numFmtId="167" fontId="17" fillId="0" borderId="5" xfId="56" applyNumberFormat="1" applyFont="1" applyFill="1" applyBorder="1" applyAlignment="1">
      <alignment horizontal="center" vertical="top"/>
    </xf>
    <xf numFmtId="0" fontId="3" fillId="24" borderId="16" xfId="1" applyFont="1" applyFill="1" applyBorder="1" applyAlignment="1">
      <alignment horizontal="center" vertical="center" wrapText="1"/>
    </xf>
    <xf numFmtId="49" fontId="3" fillId="24" borderId="16" xfId="1" applyNumberFormat="1" applyFont="1" applyFill="1" applyBorder="1" applyAlignment="1">
      <alignment horizontal="center" vertical="center" wrapText="1"/>
    </xf>
    <xf numFmtId="165" fontId="17" fillId="24" borderId="16" xfId="48" applyNumberFormat="1" applyFont="1" applyFill="1" applyBorder="1" applyAlignment="1">
      <alignment horizontal="center" vertical="center" wrapText="1"/>
    </xf>
    <xf numFmtId="165" fontId="31" fillId="24" borderId="16" xfId="48" applyNumberFormat="1" applyFont="1" applyFill="1" applyBorder="1" applyAlignment="1">
      <alignment horizontal="center" vertical="center" wrapText="1"/>
    </xf>
    <xf numFmtId="0" fontId="3" fillId="24" borderId="17" xfId="1" applyFont="1" applyFill="1" applyBorder="1" applyAlignment="1">
      <alignment horizontal="center" vertical="center" wrapText="1"/>
    </xf>
    <xf numFmtId="49" fontId="3" fillId="24" borderId="17" xfId="1" applyNumberFormat="1" applyFont="1" applyFill="1" applyBorder="1" applyAlignment="1">
      <alignment horizontal="center" vertical="center" wrapText="1"/>
    </xf>
    <xf numFmtId="165" fontId="17" fillId="24" borderId="17" xfId="48" applyNumberFormat="1" applyFont="1" applyFill="1" applyBorder="1" applyAlignment="1">
      <alignment horizontal="center" vertical="center" wrapText="1"/>
    </xf>
    <xf numFmtId="165" fontId="31" fillId="24" borderId="17" xfId="48" applyNumberFormat="1" applyFont="1" applyFill="1" applyBorder="1" applyAlignment="1">
      <alignment horizontal="center" vertical="center" wrapText="1"/>
    </xf>
    <xf numFmtId="167" fontId="17" fillId="24" borderId="16" xfId="56" applyNumberFormat="1" applyFont="1" applyFill="1" applyBorder="1" applyAlignment="1">
      <alignment horizontal="center" vertical="center" wrapText="1"/>
    </xf>
    <xf numFmtId="167" fontId="17" fillId="24" borderId="17" xfId="56" applyNumberFormat="1" applyFont="1" applyFill="1" applyBorder="1" applyAlignment="1">
      <alignment horizontal="center" vertical="center" wrapText="1"/>
    </xf>
    <xf numFmtId="167" fontId="36" fillId="0" borderId="6" xfId="56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23" borderId="0" xfId="1" applyFont="1" applyFill="1" applyAlignment="1">
      <alignment horizontal="right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 wrapText="1"/>
    </xf>
    <xf numFmtId="167" fontId="17" fillId="0" borderId="10" xfId="56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49" fontId="16" fillId="0" borderId="6" xfId="1" applyNumberFormat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165" fontId="23" fillId="0" borderId="6" xfId="48" applyNumberFormat="1" applyFont="1" applyFill="1" applyBorder="1" applyAlignment="1">
      <alignment horizontal="center" vertical="center" wrapText="1"/>
    </xf>
    <xf numFmtId="49" fontId="16" fillId="0" borderId="7" xfId="1" applyNumberFormat="1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  <xf numFmtId="165" fontId="23" fillId="0" borderId="7" xfId="48" applyNumberFormat="1" applyFont="1" applyFill="1" applyBorder="1" applyAlignment="1">
      <alignment horizontal="center" vertical="center" wrapText="1"/>
    </xf>
    <xf numFmtId="167" fontId="36" fillId="0" borderId="7" xfId="56" applyNumberFormat="1" applyFont="1" applyFill="1" applyBorder="1" applyAlignment="1">
      <alignment horizontal="center" vertical="center" wrapText="1"/>
    </xf>
    <xf numFmtId="167" fontId="23" fillId="0" borderId="7" xfId="56" applyNumberFormat="1" applyFont="1" applyFill="1" applyBorder="1" applyAlignment="1">
      <alignment horizontal="center" vertical="center" wrapText="1"/>
    </xf>
    <xf numFmtId="165" fontId="18" fillId="24" borderId="16" xfId="48" applyNumberFormat="1" applyFont="1" applyFill="1" applyBorder="1" applyAlignment="1">
      <alignment horizontal="center" vertical="center" wrapText="1"/>
    </xf>
    <xf numFmtId="165" fontId="33" fillId="24" borderId="16" xfId="48" applyNumberFormat="1" applyFont="1" applyFill="1" applyBorder="1" applyAlignment="1">
      <alignment horizontal="center" vertical="center" wrapText="1"/>
    </xf>
    <xf numFmtId="167" fontId="17" fillId="0" borderId="7" xfId="56" applyNumberFormat="1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165" fontId="40" fillId="0" borderId="6" xfId="48" applyNumberFormat="1" applyFont="1" applyFill="1" applyBorder="1" applyAlignment="1">
      <alignment horizontal="center" vertical="center" wrapText="1"/>
    </xf>
    <xf numFmtId="49" fontId="39" fillId="0" borderId="6" xfId="0" applyNumberFormat="1" applyFont="1" applyFill="1" applyBorder="1" applyAlignment="1">
      <alignment vertical="center" wrapText="1"/>
    </xf>
    <xf numFmtId="168" fontId="39" fillId="0" borderId="6" xfId="0" applyNumberFormat="1" applyFont="1" applyFill="1" applyBorder="1" applyAlignment="1">
      <alignment horizontal="center" vertical="center" wrapText="1"/>
    </xf>
    <xf numFmtId="49" fontId="38" fillId="24" borderId="8" xfId="1" applyNumberFormat="1" applyFont="1" applyFill="1" applyBorder="1" applyAlignment="1">
      <alignment horizontal="center" vertical="center" wrapText="1"/>
    </xf>
    <xf numFmtId="49" fontId="38" fillId="24" borderId="9" xfId="1" applyNumberFormat="1" applyFont="1" applyFill="1" applyBorder="1" applyAlignment="1">
      <alignment horizontal="center" vertical="center" wrapText="1"/>
    </xf>
    <xf numFmtId="0" fontId="1" fillId="24" borderId="9" xfId="1" applyFont="1" applyFill="1" applyBorder="1" applyAlignment="1">
      <alignment horizontal="center" vertical="center" wrapText="1"/>
    </xf>
    <xf numFmtId="165" fontId="18" fillId="24" borderId="9" xfId="48" applyNumberFormat="1" applyFont="1" applyFill="1" applyBorder="1" applyAlignment="1">
      <alignment horizontal="center" vertical="center" wrapText="1"/>
    </xf>
    <xf numFmtId="167" fontId="18" fillId="24" borderId="9" xfId="56" applyNumberFormat="1" applyFont="1" applyFill="1" applyBorder="1" applyAlignment="1">
      <alignment horizontal="center" vertical="center" wrapText="1"/>
    </xf>
    <xf numFmtId="167" fontId="18" fillId="24" borderId="11" xfId="56" applyNumberFormat="1" applyFont="1" applyFill="1" applyBorder="1" applyAlignment="1">
      <alignment horizontal="center" vertical="center" wrapText="1"/>
    </xf>
    <xf numFmtId="49" fontId="30" fillId="0" borderId="10" xfId="1" applyNumberFormat="1" applyFont="1" applyFill="1" applyBorder="1" applyAlignment="1">
      <alignment horizontal="center" vertical="center" wrapText="1"/>
    </xf>
    <xf numFmtId="165" fontId="17" fillId="0" borderId="10" xfId="48" applyNumberFormat="1" applyFont="1" applyFill="1" applyBorder="1" applyAlignment="1">
      <alignment horizontal="center" vertical="center" wrapText="1"/>
    </xf>
    <xf numFmtId="165" fontId="41" fillId="0" borderId="10" xfId="48" applyNumberFormat="1" applyFont="1" applyFill="1" applyBorder="1" applyAlignment="1">
      <alignment horizontal="center" vertical="center" wrapText="1"/>
    </xf>
    <xf numFmtId="49" fontId="30" fillId="0" borderId="6" xfId="1" applyNumberFormat="1" applyFont="1" applyFill="1" applyBorder="1" applyAlignment="1">
      <alignment horizontal="center" vertical="center" wrapText="1"/>
    </xf>
    <xf numFmtId="165" fontId="17" fillId="0" borderId="6" xfId="48" applyNumberFormat="1" applyFont="1" applyFill="1" applyBorder="1" applyAlignment="1">
      <alignment horizontal="center" vertical="center" wrapText="1"/>
    </xf>
    <xf numFmtId="165" fontId="41" fillId="0" borderId="6" xfId="48" applyNumberFormat="1" applyFont="1" applyFill="1" applyBorder="1" applyAlignment="1">
      <alignment horizontal="center" vertical="center" wrapText="1"/>
    </xf>
    <xf numFmtId="49" fontId="30" fillId="0" borderId="12" xfId="1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9" fontId="30" fillId="0" borderId="5" xfId="1" applyNumberFormat="1" applyFont="1" applyFill="1" applyBorder="1" applyAlignment="1">
      <alignment horizontal="center" vertical="center" wrapText="1"/>
    </xf>
    <xf numFmtId="0" fontId="30" fillId="0" borderId="5" xfId="1" applyFont="1" applyFill="1" applyBorder="1" applyAlignment="1">
      <alignment horizontal="center" vertical="center" wrapText="1"/>
    </xf>
    <xf numFmtId="49" fontId="30" fillId="0" borderId="7" xfId="1" applyNumberFormat="1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165" fontId="41" fillId="0" borderId="7" xfId="48" applyNumberFormat="1" applyFont="1" applyFill="1" applyBorder="1" applyAlignment="1">
      <alignment horizontal="center" vertical="center" wrapText="1"/>
    </xf>
    <xf numFmtId="0" fontId="30" fillId="23" borderId="6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49" fontId="39" fillId="0" borderId="6" xfId="0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165" fontId="17" fillId="0" borderId="6" xfId="48" applyNumberFormat="1" applyFont="1" applyFill="1" applyBorder="1" applyAlignment="1">
      <alignment horizontal="center" vertical="top" wrapText="1"/>
    </xf>
    <xf numFmtId="49" fontId="1" fillId="24" borderId="13" xfId="1" applyNumberFormat="1" applyFont="1" applyFill="1" applyBorder="1" applyAlignment="1">
      <alignment horizontal="center" vertical="center" wrapText="1"/>
    </xf>
    <xf numFmtId="0" fontId="1" fillId="24" borderId="16" xfId="1" applyFont="1" applyFill="1" applyBorder="1" applyAlignment="1">
      <alignment horizontal="center" vertical="center" wrapText="1"/>
    </xf>
    <xf numFmtId="49" fontId="1" fillId="24" borderId="16" xfId="1" applyNumberFormat="1" applyFont="1" applyFill="1" applyBorder="1" applyAlignment="1">
      <alignment horizontal="center" vertical="center" wrapText="1"/>
    </xf>
    <xf numFmtId="167" fontId="18" fillId="24" borderId="16" xfId="56" applyNumberFormat="1" applyFont="1" applyFill="1" applyBorder="1" applyAlignment="1">
      <alignment horizontal="center" vertical="center" wrapText="1"/>
    </xf>
    <xf numFmtId="49" fontId="1" fillId="24" borderId="14" xfId="1" applyNumberFormat="1" applyFont="1" applyFill="1" applyBorder="1" applyAlignment="1">
      <alignment horizontal="center" vertical="center" wrapText="1"/>
    </xf>
    <xf numFmtId="0" fontId="1" fillId="24" borderId="17" xfId="1" applyFont="1" applyFill="1" applyBorder="1" applyAlignment="1">
      <alignment horizontal="center" vertical="center" wrapText="1"/>
    </xf>
    <xf numFmtId="49" fontId="1" fillId="24" borderId="17" xfId="1" applyNumberFormat="1" applyFont="1" applyFill="1" applyBorder="1" applyAlignment="1">
      <alignment horizontal="center" vertical="center" wrapText="1"/>
    </xf>
    <xf numFmtId="165" fontId="18" fillId="24" borderId="17" xfId="48" applyNumberFormat="1" applyFont="1" applyFill="1" applyBorder="1" applyAlignment="1">
      <alignment horizontal="center" vertical="center" wrapText="1"/>
    </xf>
    <xf numFmtId="165" fontId="33" fillId="24" borderId="17" xfId="48" applyNumberFormat="1" applyFont="1" applyFill="1" applyBorder="1" applyAlignment="1">
      <alignment horizontal="center" vertical="center" wrapText="1"/>
    </xf>
    <xf numFmtId="167" fontId="18" fillId="24" borderId="17" xfId="56" applyNumberFormat="1" applyFont="1" applyFill="1" applyBorder="1" applyAlignment="1">
      <alignment horizontal="center" vertical="center" wrapText="1"/>
    </xf>
    <xf numFmtId="165" fontId="17" fillId="0" borderId="5" xfId="48" applyNumberFormat="1" applyFont="1" applyFill="1" applyBorder="1" applyAlignment="1">
      <alignment horizontal="left" vertical="top" wrapText="1"/>
    </xf>
    <xf numFmtId="165" fontId="41" fillId="0" borderId="5" xfId="48" applyNumberFormat="1" applyFont="1" applyFill="1" applyBorder="1" applyAlignment="1">
      <alignment horizontal="center" vertical="center" wrapText="1"/>
    </xf>
    <xf numFmtId="167" fontId="17" fillId="23" borderId="5" xfId="56" applyNumberFormat="1" applyFont="1" applyFill="1" applyBorder="1" applyAlignment="1">
      <alignment horizontal="center" vertical="center" wrapText="1"/>
    </xf>
    <xf numFmtId="167" fontId="17" fillId="23" borderId="6" xfId="56" applyNumberFormat="1" applyFont="1" applyFill="1" applyBorder="1" applyAlignment="1">
      <alignment horizontal="center" vertical="center" wrapText="1"/>
    </xf>
    <xf numFmtId="0" fontId="35" fillId="0" borderId="0" xfId="1" applyNumberFormat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49" fontId="38" fillId="24" borderId="17" xfId="1" applyNumberFormat="1" applyFont="1" applyFill="1" applyBorder="1" applyAlignment="1">
      <alignment horizontal="center" vertical="center" wrapText="1"/>
    </xf>
    <xf numFmtId="167" fontId="36" fillId="23" borderId="7" xfId="56" applyNumberFormat="1" applyFont="1" applyFill="1" applyBorder="1" applyAlignment="1">
      <alignment horizontal="center" vertical="center" wrapText="1"/>
    </xf>
    <xf numFmtId="49" fontId="38" fillId="24" borderId="16" xfId="1" applyNumberFormat="1" applyFont="1" applyFill="1" applyBorder="1" applyAlignment="1">
      <alignment horizontal="center" vertical="center" wrapText="1"/>
    </xf>
    <xf numFmtId="165" fontId="3" fillId="0" borderId="7" xfId="48" applyNumberFormat="1" applyFont="1" applyFill="1" applyBorder="1" applyAlignment="1">
      <alignment horizontal="center" vertical="center" wrapText="1"/>
    </xf>
    <xf numFmtId="167" fontId="18" fillId="0" borderId="7" xfId="56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top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49" fontId="30" fillId="0" borderId="5" xfId="1" applyNumberFormat="1" applyFont="1" applyFill="1" applyBorder="1" applyAlignment="1">
      <alignment horizontal="center" vertical="top" wrapText="1"/>
    </xf>
    <xf numFmtId="0" fontId="30" fillId="0" borderId="5" xfId="1" applyFont="1" applyFill="1" applyBorder="1" applyAlignment="1">
      <alignment horizontal="center" vertical="top" wrapText="1"/>
    </xf>
    <xf numFmtId="0" fontId="30" fillId="0" borderId="5" xfId="1" applyFont="1" applyFill="1" applyBorder="1" applyAlignment="1">
      <alignment vertical="top" wrapText="1"/>
    </xf>
    <xf numFmtId="165" fontId="17" fillId="0" borderId="5" xfId="48" applyNumberFormat="1" applyFont="1" applyFill="1" applyBorder="1" applyAlignment="1">
      <alignment vertical="top" wrapText="1"/>
    </xf>
    <xf numFmtId="49" fontId="30" fillId="24" borderId="13" xfId="0" applyNumberFormat="1" applyFont="1" applyFill="1" applyBorder="1" applyAlignment="1">
      <alignment horizontal="center" vertical="center" wrapText="1"/>
    </xf>
    <xf numFmtId="49" fontId="30" fillId="24" borderId="14" xfId="0" applyNumberFormat="1" applyFont="1" applyFill="1" applyBorder="1" applyAlignment="1">
      <alignment horizontal="center" vertical="center" wrapText="1"/>
    </xf>
    <xf numFmtId="165" fontId="37" fillId="0" borderId="6" xfId="48" applyNumberFormat="1" applyFont="1" applyFill="1" applyBorder="1" applyAlignment="1">
      <alignment horizontal="center" vertical="center" wrapText="1"/>
    </xf>
    <xf numFmtId="165" fontId="33" fillId="0" borderId="6" xfId="48" applyNumberFormat="1" applyFont="1" applyFill="1" applyBorder="1" applyAlignment="1">
      <alignment horizontal="center" vertical="center" wrapText="1"/>
    </xf>
    <xf numFmtId="0" fontId="3" fillId="24" borderId="8" xfId="1" applyFont="1" applyFill="1" applyBorder="1" applyAlignment="1">
      <alignment horizontal="center" vertical="center" wrapText="1"/>
    </xf>
    <xf numFmtId="0" fontId="3" fillId="24" borderId="9" xfId="1" applyFont="1" applyFill="1" applyBorder="1" applyAlignment="1">
      <alignment horizontal="center" vertical="center" wrapText="1"/>
    </xf>
    <xf numFmtId="49" fontId="3" fillId="24" borderId="9" xfId="1" applyNumberFormat="1" applyFont="1" applyFill="1" applyBorder="1" applyAlignment="1">
      <alignment horizontal="center" vertical="center" wrapText="1"/>
    </xf>
    <xf numFmtId="0" fontId="29" fillId="24" borderId="9" xfId="1" applyFont="1" applyFill="1" applyBorder="1" applyAlignment="1">
      <alignment horizontal="center" vertical="center" wrapText="1"/>
    </xf>
    <xf numFmtId="165" fontId="17" fillId="24" borderId="9" xfId="1" applyNumberFormat="1" applyFont="1" applyFill="1" applyBorder="1" applyAlignment="1">
      <alignment horizontal="center" vertical="center" wrapText="1"/>
    </xf>
    <xf numFmtId="165" fontId="32" fillId="24" borderId="9" xfId="1" applyNumberFormat="1" applyFont="1" applyFill="1" applyBorder="1" applyAlignment="1">
      <alignment horizontal="center" vertical="center" wrapText="1"/>
    </xf>
    <xf numFmtId="167" fontId="17" fillId="24" borderId="9" xfId="56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" fillId="23" borderId="0" xfId="1" applyFont="1" applyFill="1" applyAlignment="1">
      <alignment vertical="center" wrapText="1"/>
    </xf>
    <xf numFmtId="0" fontId="1" fillId="23" borderId="0" xfId="1" applyFont="1" applyFill="1" applyBorder="1" applyAlignment="1">
      <alignment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65" fontId="36" fillId="0" borderId="6" xfId="48" applyNumberFormat="1" applyFont="1" applyFill="1" applyBorder="1" applyAlignment="1">
      <alignment horizontal="left" vertical="center" wrapText="1"/>
    </xf>
    <xf numFmtId="165" fontId="36" fillId="0" borderId="7" xfId="48" applyNumberFormat="1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left" vertical="center" wrapText="1"/>
    </xf>
    <xf numFmtId="49" fontId="40" fillId="0" borderId="6" xfId="0" applyNumberFormat="1" applyFont="1" applyFill="1" applyBorder="1" applyAlignment="1">
      <alignment horizontal="left" vertical="center" wrapText="1"/>
    </xf>
    <xf numFmtId="0" fontId="40" fillId="0" borderId="7" xfId="0" applyFont="1" applyFill="1" applyBorder="1" applyAlignment="1">
      <alignment horizontal="left" vertical="center" wrapText="1"/>
    </xf>
    <xf numFmtId="0" fontId="42" fillId="0" borderId="6" xfId="1" applyFont="1" applyFill="1" applyBorder="1" applyAlignment="1">
      <alignment horizontal="left" vertical="center" wrapText="1"/>
    </xf>
    <xf numFmtId="0" fontId="42" fillId="0" borderId="7" xfId="1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" fillId="23" borderId="0" xfId="1" applyFont="1" applyFill="1" applyAlignment="1">
      <alignment horizontal="left" vertical="center" wrapText="1"/>
    </xf>
    <xf numFmtId="0" fontId="3" fillId="23" borderId="0" xfId="1" applyFont="1" applyFill="1" applyAlignment="1">
      <alignment horizontal="left" vertical="center" wrapText="1"/>
    </xf>
    <xf numFmtId="0" fontId="28" fillId="0" borderId="20" xfId="1" applyFont="1" applyFill="1" applyBorder="1" applyAlignment="1">
      <alignment horizontal="center" vertical="center" wrapText="1"/>
    </xf>
    <xf numFmtId="0" fontId="28" fillId="0" borderId="23" xfId="1" applyFont="1" applyFill="1" applyBorder="1" applyAlignment="1">
      <alignment horizontal="center" vertical="center" wrapText="1"/>
    </xf>
    <xf numFmtId="0" fontId="28" fillId="0" borderId="19" xfId="1" applyFont="1" applyFill="1" applyBorder="1" applyAlignment="1">
      <alignment horizontal="center" vertical="center" wrapText="1"/>
    </xf>
    <xf numFmtId="0" fontId="28" fillId="0" borderId="22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1" fillId="23" borderId="0" xfId="1" applyFont="1" applyFill="1" applyAlignment="1">
      <alignment horizontal="left" wrapText="1"/>
    </xf>
    <xf numFmtId="0" fontId="21" fillId="0" borderId="0" xfId="1" applyFont="1" applyAlignment="1">
      <alignment horizontal="left"/>
    </xf>
    <xf numFmtId="0" fontId="21" fillId="0" borderId="0" xfId="1" applyFont="1" applyFill="1" applyBorder="1" applyAlignment="1">
      <alignment horizontal="left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top" wrapText="1"/>
    </xf>
    <xf numFmtId="49" fontId="3" fillId="0" borderId="10" xfId="1" applyNumberFormat="1" applyFont="1" applyFill="1" applyBorder="1" applyAlignment="1">
      <alignment horizontal="center" vertical="top" wrapText="1"/>
    </xf>
    <xf numFmtId="49" fontId="3" fillId="0" borderId="5" xfId="1" applyNumberFormat="1" applyFont="1" applyFill="1" applyBorder="1" applyAlignment="1">
      <alignment horizontal="center" vertical="top" wrapText="1"/>
    </xf>
    <xf numFmtId="0" fontId="21" fillId="0" borderId="27" xfId="1" applyFont="1" applyBorder="1" applyAlignment="1">
      <alignment horizontal="left"/>
    </xf>
    <xf numFmtId="0" fontId="31" fillId="0" borderId="6" xfId="0" applyFont="1" applyBorder="1" applyAlignment="1">
      <alignment horizontal="center" vertical="center" wrapText="1"/>
    </xf>
  </cellXfs>
  <cellStyles count="5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_meresha_07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ывод 2" xfId="27"/>
    <cellStyle name="Вычисление 2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 2" xfId="49"/>
    <cellStyle name="Нейтральный 2" xfId="50"/>
    <cellStyle name="Обычный" xfId="0" builtinId="0"/>
    <cellStyle name="Обычный 2" xfId="51"/>
    <cellStyle name="Обычный 3" xfId="1"/>
    <cellStyle name="Плохой 2" xfId="52"/>
    <cellStyle name="Пояснение 2" xfId="53"/>
    <cellStyle name="Примечание 2" xfId="54"/>
    <cellStyle name="Стиль 1" xfId="55"/>
    <cellStyle name="Финансовый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zoomScale="95" zoomScaleNormal="95" workbookViewId="0">
      <selection activeCell="F15" sqref="F15"/>
    </sheetView>
  </sheetViews>
  <sheetFormatPr defaultRowHeight="15"/>
  <cols>
    <col min="1" max="1" width="12.85546875" customWidth="1"/>
    <col min="2" max="2" width="11.140625" customWidth="1"/>
    <col min="3" max="3" width="10.85546875" customWidth="1"/>
    <col min="4" max="4" width="26.140625" customWidth="1"/>
    <col min="5" max="5" width="37.85546875" customWidth="1"/>
    <col min="6" max="6" width="20.85546875" customWidth="1"/>
    <col min="7" max="7" width="12.42578125" bestFit="1" customWidth="1"/>
    <col min="8" max="8" width="11.42578125" bestFit="1" customWidth="1"/>
    <col min="9" max="10" width="11.42578125" customWidth="1"/>
  </cols>
  <sheetData>
    <row r="1" spans="1:10">
      <c r="A1" s="1"/>
      <c r="B1" s="1"/>
      <c r="C1" s="1"/>
      <c r="D1" s="1"/>
      <c r="E1" s="135"/>
      <c r="F1" s="151" t="s">
        <v>0</v>
      </c>
      <c r="G1" s="152"/>
      <c r="H1" s="152"/>
      <c r="I1" s="152"/>
      <c r="J1" s="152"/>
    </row>
    <row r="2" spans="1:10" ht="12" customHeight="1">
      <c r="A2" s="1"/>
      <c r="B2" s="1"/>
      <c r="C2" s="1"/>
      <c r="D2" s="1"/>
      <c r="E2" s="42"/>
      <c r="F2" s="151" t="s">
        <v>137</v>
      </c>
      <c r="G2" s="152"/>
      <c r="H2" s="152"/>
      <c r="I2" s="152"/>
      <c r="J2" s="152"/>
    </row>
    <row r="3" spans="1:10" ht="13.5" customHeight="1">
      <c r="A3" s="1"/>
      <c r="B3" s="1"/>
      <c r="C3" s="1"/>
      <c r="D3" s="1"/>
      <c r="E3" s="135"/>
      <c r="F3" s="151" t="s">
        <v>131</v>
      </c>
      <c r="G3" s="151"/>
      <c r="H3" s="151"/>
      <c r="I3" s="151"/>
      <c r="J3" s="151"/>
    </row>
    <row r="4" spans="1:10" ht="15" customHeight="1">
      <c r="A4" s="1"/>
      <c r="B4" s="1"/>
      <c r="C4" s="1"/>
      <c r="D4" s="1"/>
      <c r="E4" s="136"/>
      <c r="F4" s="157" t="s">
        <v>150</v>
      </c>
      <c r="G4" s="158"/>
      <c r="H4" s="158"/>
      <c r="I4" s="158"/>
      <c r="J4" s="158"/>
    </row>
    <row r="5" spans="1:10" ht="6" customHeight="1">
      <c r="A5" s="1"/>
      <c r="B5" s="1"/>
      <c r="C5" s="1"/>
      <c r="D5" s="1"/>
      <c r="E5" s="11"/>
      <c r="F5" s="11"/>
      <c r="G5" s="11"/>
      <c r="H5" s="11"/>
      <c r="I5" s="11"/>
      <c r="J5" s="11"/>
    </row>
    <row r="6" spans="1:10" ht="15.75">
      <c r="A6" s="159" t="s">
        <v>50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0" ht="15.75">
      <c r="A7" s="9">
        <v>14505000000</v>
      </c>
      <c r="B7" s="8"/>
      <c r="C7" s="9"/>
      <c r="D7" s="8"/>
      <c r="E7" s="8"/>
      <c r="F7" s="8"/>
      <c r="G7" s="8"/>
      <c r="H7" s="8"/>
      <c r="I7" s="8"/>
      <c r="J7" s="8"/>
    </row>
    <row r="8" spans="1:10" ht="12.75" customHeight="1" thickBot="1">
      <c r="A8" s="10" t="s">
        <v>1</v>
      </c>
      <c r="B8" s="2"/>
      <c r="C8" s="10"/>
      <c r="D8" s="2"/>
      <c r="E8" s="2"/>
      <c r="F8" s="2"/>
      <c r="G8" s="2"/>
      <c r="H8" s="3"/>
      <c r="I8" s="3"/>
      <c r="J8" s="103" t="s">
        <v>2</v>
      </c>
    </row>
    <row r="9" spans="1:10">
      <c r="A9" s="155" t="s">
        <v>3</v>
      </c>
      <c r="B9" s="153" t="s">
        <v>4</v>
      </c>
      <c r="C9" s="153" t="s">
        <v>5</v>
      </c>
      <c r="D9" s="153" t="s">
        <v>6</v>
      </c>
      <c r="E9" s="153" t="s">
        <v>7</v>
      </c>
      <c r="F9" s="153" t="s">
        <v>8</v>
      </c>
      <c r="G9" s="153" t="s">
        <v>9</v>
      </c>
      <c r="H9" s="153" t="s">
        <v>10</v>
      </c>
      <c r="I9" s="160" t="s">
        <v>11</v>
      </c>
      <c r="J9" s="161"/>
    </row>
    <row r="10" spans="1:10" ht="72.75" customHeight="1" thickBot="1">
      <c r="A10" s="156"/>
      <c r="B10" s="154"/>
      <c r="C10" s="154"/>
      <c r="D10" s="154"/>
      <c r="E10" s="154"/>
      <c r="F10" s="154"/>
      <c r="G10" s="154"/>
      <c r="H10" s="154"/>
      <c r="I10" s="104" t="s">
        <v>12</v>
      </c>
      <c r="J10" s="105" t="s">
        <v>13</v>
      </c>
    </row>
    <row r="11" spans="1:10" ht="15.75" thickBot="1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4">
        <v>9</v>
      </c>
      <c r="J11" s="14">
        <v>10</v>
      </c>
    </row>
    <row r="12" spans="1:10" ht="16.5" customHeight="1" thickBot="1">
      <c r="A12" s="64" t="s">
        <v>14</v>
      </c>
      <c r="B12" s="65"/>
      <c r="C12" s="65"/>
      <c r="D12" s="66" t="s">
        <v>15</v>
      </c>
      <c r="E12" s="67" t="s">
        <v>16</v>
      </c>
      <c r="F12" s="67"/>
      <c r="G12" s="68">
        <f>G13</f>
        <v>14232573</v>
      </c>
      <c r="H12" s="68">
        <f t="shared" ref="H12:J12" si="0">H13</f>
        <v>4652602</v>
      </c>
      <c r="I12" s="68">
        <f t="shared" si="0"/>
        <v>9579971</v>
      </c>
      <c r="J12" s="69">
        <f t="shared" si="0"/>
        <v>9502546</v>
      </c>
    </row>
    <row r="13" spans="1:10" ht="15.75" customHeight="1" thickBot="1">
      <c r="A13" s="64" t="s">
        <v>17</v>
      </c>
      <c r="B13" s="65"/>
      <c r="C13" s="65"/>
      <c r="D13" s="66" t="s">
        <v>15</v>
      </c>
      <c r="E13" s="67" t="s">
        <v>16</v>
      </c>
      <c r="F13" s="67"/>
      <c r="G13" s="68">
        <f>G14+G16+G20+G21+G22+G31+G32+G34+G43+G44+G36+G39+G41</f>
        <v>14232573</v>
      </c>
      <c r="H13" s="68">
        <f t="shared" ref="H13:J13" si="1">H14+H16+H20+H21+H22+H31+H32+H34+H43+H44+H36+H39+H41</f>
        <v>4652602</v>
      </c>
      <c r="I13" s="68">
        <f t="shared" si="1"/>
        <v>9579971</v>
      </c>
      <c r="J13" s="68">
        <f t="shared" si="1"/>
        <v>9502546</v>
      </c>
    </row>
    <row r="14" spans="1:10" ht="53.25" customHeight="1">
      <c r="A14" s="70" t="s">
        <v>25</v>
      </c>
      <c r="B14" s="45">
        <v>3191</v>
      </c>
      <c r="C14" s="70" t="s">
        <v>19</v>
      </c>
      <c r="D14" s="45" t="s">
        <v>26</v>
      </c>
      <c r="E14" s="71" t="s">
        <v>55</v>
      </c>
      <c r="F14" s="72" t="s">
        <v>66</v>
      </c>
      <c r="G14" s="46">
        <f>G15</f>
        <v>9600</v>
      </c>
      <c r="H14" s="46">
        <f t="shared" ref="H14:J14" si="2">H15</f>
        <v>9600</v>
      </c>
      <c r="I14" s="46">
        <f t="shared" si="2"/>
        <v>0</v>
      </c>
      <c r="J14" s="46">
        <f t="shared" si="2"/>
        <v>0</v>
      </c>
    </row>
    <row r="15" spans="1:10" ht="42" customHeight="1">
      <c r="A15" s="49"/>
      <c r="B15" s="49"/>
      <c r="C15" s="49"/>
      <c r="D15" s="50"/>
      <c r="E15" s="139" t="s">
        <v>82</v>
      </c>
      <c r="F15" s="51"/>
      <c r="G15" s="39">
        <v>9600</v>
      </c>
      <c r="H15" s="39">
        <v>9600</v>
      </c>
      <c r="I15" s="20">
        <v>0</v>
      </c>
      <c r="J15" s="20">
        <v>0</v>
      </c>
    </row>
    <row r="16" spans="1:10" ht="51" customHeight="1">
      <c r="A16" s="73" t="s">
        <v>27</v>
      </c>
      <c r="B16" s="50">
        <v>3242</v>
      </c>
      <c r="C16" s="73" t="s">
        <v>28</v>
      </c>
      <c r="D16" s="50" t="s">
        <v>29</v>
      </c>
      <c r="E16" s="74" t="s">
        <v>55</v>
      </c>
      <c r="F16" s="75" t="s">
        <v>66</v>
      </c>
      <c r="G16" s="21">
        <f>G17+G18+G19</f>
        <v>5300</v>
      </c>
      <c r="H16" s="21">
        <f t="shared" ref="H16:J16" si="3">H17+H18+H19</f>
        <v>5300</v>
      </c>
      <c r="I16" s="21">
        <f t="shared" si="3"/>
        <v>0</v>
      </c>
      <c r="J16" s="21">
        <f t="shared" si="3"/>
        <v>0</v>
      </c>
    </row>
    <row r="17" spans="1:10" ht="41.25" customHeight="1">
      <c r="A17" s="49"/>
      <c r="B17" s="49"/>
      <c r="C17" s="49"/>
      <c r="D17" s="50"/>
      <c r="E17" s="139" t="s">
        <v>51</v>
      </c>
      <c r="F17" s="51"/>
      <c r="G17" s="39">
        <v>4000</v>
      </c>
      <c r="H17" s="39">
        <v>4000</v>
      </c>
      <c r="I17" s="20">
        <v>0</v>
      </c>
      <c r="J17" s="20">
        <v>0</v>
      </c>
    </row>
    <row r="18" spans="1:10" ht="30" customHeight="1">
      <c r="A18" s="49"/>
      <c r="B18" s="49"/>
      <c r="C18" s="49"/>
      <c r="D18" s="50"/>
      <c r="E18" s="139" t="s">
        <v>52</v>
      </c>
      <c r="F18" s="51"/>
      <c r="G18" s="39">
        <v>1000</v>
      </c>
      <c r="H18" s="39">
        <v>1000</v>
      </c>
      <c r="I18" s="20">
        <v>0</v>
      </c>
      <c r="J18" s="20">
        <v>0</v>
      </c>
    </row>
    <row r="19" spans="1:10" ht="29.25" customHeight="1">
      <c r="A19" s="52"/>
      <c r="B19" s="52"/>
      <c r="C19" s="52"/>
      <c r="D19" s="53"/>
      <c r="E19" s="140" t="s">
        <v>140</v>
      </c>
      <c r="F19" s="54"/>
      <c r="G19" s="55">
        <v>300</v>
      </c>
      <c r="H19" s="55">
        <v>300</v>
      </c>
      <c r="I19" s="56">
        <v>0</v>
      </c>
      <c r="J19" s="56">
        <v>0</v>
      </c>
    </row>
    <row r="20" spans="1:10" ht="66.75" customHeight="1">
      <c r="A20" s="73" t="s">
        <v>92</v>
      </c>
      <c r="B20" s="76" t="s">
        <v>93</v>
      </c>
      <c r="C20" s="77" t="s">
        <v>32</v>
      </c>
      <c r="D20" s="78" t="s">
        <v>94</v>
      </c>
      <c r="E20" s="74" t="s">
        <v>57</v>
      </c>
      <c r="F20" s="75" t="s">
        <v>67</v>
      </c>
      <c r="G20" s="59">
        <f>124125+252595-258486</f>
        <v>118234</v>
      </c>
      <c r="H20" s="59">
        <f>124125+252595-258486</f>
        <v>118234</v>
      </c>
      <c r="I20" s="59">
        <v>0</v>
      </c>
      <c r="J20" s="59">
        <v>0</v>
      </c>
    </row>
    <row r="21" spans="1:10" ht="90.75" customHeight="1">
      <c r="A21" s="73" t="s">
        <v>33</v>
      </c>
      <c r="B21" s="50">
        <v>6020</v>
      </c>
      <c r="C21" s="79" t="s">
        <v>32</v>
      </c>
      <c r="D21" s="80" t="s">
        <v>34</v>
      </c>
      <c r="E21" s="74" t="s">
        <v>57</v>
      </c>
      <c r="F21" s="75" t="s">
        <v>67</v>
      </c>
      <c r="G21" s="21">
        <f>H21</f>
        <v>713073</v>
      </c>
      <c r="H21" s="21">
        <f>214300+548900-50127</f>
        <v>713073</v>
      </c>
      <c r="I21" s="21">
        <v>0</v>
      </c>
      <c r="J21" s="21">
        <v>0</v>
      </c>
    </row>
    <row r="22" spans="1:10" ht="69.75" customHeight="1">
      <c r="A22" s="81" t="s">
        <v>35</v>
      </c>
      <c r="B22" s="81" t="s">
        <v>36</v>
      </c>
      <c r="C22" s="81" t="s">
        <v>32</v>
      </c>
      <c r="D22" s="53" t="s">
        <v>37</v>
      </c>
      <c r="E22" s="82" t="s">
        <v>57</v>
      </c>
      <c r="F22" s="83" t="s">
        <v>67</v>
      </c>
      <c r="G22" s="59">
        <f>H22+I22</f>
        <v>1413225</v>
      </c>
      <c r="H22" s="59">
        <f>H23+H24+H25+H26+H27+H28+H29+H30</f>
        <v>1335800</v>
      </c>
      <c r="I22" s="59">
        <v>77425</v>
      </c>
      <c r="J22" s="59">
        <v>0</v>
      </c>
    </row>
    <row r="23" spans="1:10" ht="33" customHeight="1">
      <c r="A23" s="47"/>
      <c r="B23" s="47"/>
      <c r="C23" s="47"/>
      <c r="D23" s="48"/>
      <c r="E23" s="141" t="s">
        <v>99</v>
      </c>
      <c r="F23" s="61"/>
      <c r="G23" s="39">
        <f t="shared" ref="G23:G28" si="4">H23+I23</f>
        <v>1243648</v>
      </c>
      <c r="H23" s="39">
        <f>1190000+55000-1352</f>
        <v>1243648</v>
      </c>
      <c r="I23" s="39">
        <v>0</v>
      </c>
      <c r="J23" s="20">
        <v>0</v>
      </c>
    </row>
    <row r="24" spans="1:10" ht="33.75" customHeight="1">
      <c r="A24" s="47"/>
      <c r="B24" s="47"/>
      <c r="C24" s="47"/>
      <c r="D24" s="48"/>
      <c r="E24" s="141" t="s">
        <v>100</v>
      </c>
      <c r="F24" s="61"/>
      <c r="G24" s="39">
        <f t="shared" si="4"/>
        <v>46425</v>
      </c>
      <c r="H24" s="39">
        <v>0</v>
      </c>
      <c r="I24" s="39">
        <v>46425</v>
      </c>
      <c r="J24" s="20">
        <v>0</v>
      </c>
    </row>
    <row r="25" spans="1:10" ht="56.25" customHeight="1">
      <c r="A25" s="47"/>
      <c r="B25" s="47"/>
      <c r="C25" s="47"/>
      <c r="D25" s="48"/>
      <c r="E25" s="142" t="s">
        <v>101</v>
      </c>
      <c r="F25" s="62"/>
      <c r="G25" s="39">
        <f t="shared" si="4"/>
        <v>31000</v>
      </c>
      <c r="H25" s="39">
        <v>0</v>
      </c>
      <c r="I25" s="39">
        <v>31000</v>
      </c>
      <c r="J25" s="20">
        <v>0</v>
      </c>
    </row>
    <row r="26" spans="1:10" ht="55.5" customHeight="1">
      <c r="A26" s="47"/>
      <c r="B26" s="47"/>
      <c r="C26" s="47"/>
      <c r="D26" s="48"/>
      <c r="E26" s="142" t="s">
        <v>102</v>
      </c>
      <c r="F26" s="62"/>
      <c r="G26" s="39">
        <f t="shared" si="4"/>
        <v>10000</v>
      </c>
      <c r="H26" s="39">
        <v>10000</v>
      </c>
      <c r="I26" s="39">
        <v>0</v>
      </c>
      <c r="J26" s="20">
        <v>0</v>
      </c>
    </row>
    <row r="27" spans="1:10" ht="65.25" customHeight="1">
      <c r="A27" s="47"/>
      <c r="B27" s="47"/>
      <c r="C27" s="47"/>
      <c r="D27" s="48"/>
      <c r="E27" s="142" t="s">
        <v>103</v>
      </c>
      <c r="F27" s="62"/>
      <c r="G27" s="39">
        <f>H27+I27</f>
        <v>5825</v>
      </c>
      <c r="H27" s="63">
        <v>5825</v>
      </c>
      <c r="I27" s="39">
        <v>0</v>
      </c>
      <c r="J27" s="20">
        <v>0</v>
      </c>
    </row>
    <row r="28" spans="1:10" ht="42.75" customHeight="1">
      <c r="A28" s="47"/>
      <c r="B28" s="47"/>
      <c r="C28" s="47"/>
      <c r="D28" s="48"/>
      <c r="E28" s="142" t="s">
        <v>104</v>
      </c>
      <c r="F28" s="62"/>
      <c r="G28" s="39">
        <f t="shared" si="4"/>
        <v>10000</v>
      </c>
      <c r="H28" s="63">
        <f>4000+6000</f>
        <v>10000</v>
      </c>
      <c r="I28" s="39">
        <v>0</v>
      </c>
      <c r="J28" s="20">
        <v>0</v>
      </c>
    </row>
    <row r="29" spans="1:10" ht="42.75" customHeight="1">
      <c r="A29" s="133"/>
      <c r="B29" s="133"/>
      <c r="C29" s="133"/>
      <c r="D29" s="134"/>
      <c r="E29" s="142" t="s">
        <v>132</v>
      </c>
      <c r="F29" s="62"/>
      <c r="G29" s="39">
        <v>55200</v>
      </c>
      <c r="H29" s="39">
        <v>55200</v>
      </c>
      <c r="I29" s="39">
        <v>0</v>
      </c>
      <c r="J29" s="20">
        <v>0</v>
      </c>
    </row>
    <row r="30" spans="1:10" ht="53.25" customHeight="1">
      <c r="A30" s="133"/>
      <c r="B30" s="133"/>
      <c r="C30" s="133"/>
      <c r="D30" s="134"/>
      <c r="E30" s="142" t="s">
        <v>133</v>
      </c>
      <c r="F30" s="62"/>
      <c r="G30" s="39">
        <f>9120+2007</f>
        <v>11127</v>
      </c>
      <c r="H30" s="39">
        <f>9120+2007</f>
        <v>11127</v>
      </c>
      <c r="I30" s="39">
        <v>0</v>
      </c>
      <c r="J30" s="20">
        <v>0</v>
      </c>
    </row>
    <row r="31" spans="1:10" ht="149.25" customHeight="1">
      <c r="A31" s="73" t="s">
        <v>95</v>
      </c>
      <c r="B31" s="77" t="s">
        <v>96</v>
      </c>
      <c r="C31" s="77" t="s">
        <v>97</v>
      </c>
      <c r="D31" s="84" t="s">
        <v>98</v>
      </c>
      <c r="E31" s="85" t="s">
        <v>57</v>
      </c>
      <c r="F31" s="75" t="s">
        <v>67</v>
      </c>
      <c r="G31" s="21">
        <f>H31</f>
        <v>422650</v>
      </c>
      <c r="H31" s="21">
        <f>164698+156017+101935</f>
        <v>422650</v>
      </c>
      <c r="I31" s="21">
        <v>0</v>
      </c>
      <c r="J31" s="21">
        <v>0</v>
      </c>
    </row>
    <row r="32" spans="1:10" ht="55.5" customHeight="1">
      <c r="A32" s="73" t="s">
        <v>105</v>
      </c>
      <c r="B32" s="73" t="s">
        <v>106</v>
      </c>
      <c r="C32" s="73" t="s">
        <v>107</v>
      </c>
      <c r="D32" s="50" t="s">
        <v>108</v>
      </c>
      <c r="E32" s="85" t="s">
        <v>109</v>
      </c>
      <c r="F32" s="75" t="s">
        <v>110</v>
      </c>
      <c r="G32" s="21">
        <v>217143</v>
      </c>
      <c r="H32" s="21">
        <v>0</v>
      </c>
      <c r="I32" s="21">
        <v>217143</v>
      </c>
      <c r="J32" s="21">
        <v>217143</v>
      </c>
    </row>
    <row r="33" spans="1:10" ht="58.5" customHeight="1">
      <c r="A33" s="43"/>
      <c r="B33" s="43"/>
      <c r="C33" s="43"/>
      <c r="D33" s="44"/>
      <c r="E33" s="60" t="s">
        <v>123</v>
      </c>
      <c r="F33" s="61"/>
      <c r="G33" s="39">
        <v>217143</v>
      </c>
      <c r="H33" s="39">
        <v>0</v>
      </c>
      <c r="I33" s="39">
        <v>217143</v>
      </c>
      <c r="J33" s="39">
        <v>217143</v>
      </c>
    </row>
    <row r="34" spans="1:10" ht="66.75" customHeight="1">
      <c r="A34" s="73" t="s">
        <v>124</v>
      </c>
      <c r="B34" s="73" t="s">
        <v>125</v>
      </c>
      <c r="C34" s="73" t="s">
        <v>130</v>
      </c>
      <c r="D34" s="50" t="s">
        <v>126</v>
      </c>
      <c r="E34" s="85" t="s">
        <v>109</v>
      </c>
      <c r="F34" s="75" t="s">
        <v>110</v>
      </c>
      <c r="G34" s="21">
        <f>I34</f>
        <v>7206541</v>
      </c>
      <c r="H34" s="21">
        <f t="shared" ref="H34:J36" si="5">H35</f>
        <v>0</v>
      </c>
      <c r="I34" s="21">
        <f t="shared" si="5"/>
        <v>7206541</v>
      </c>
      <c r="J34" s="21">
        <f t="shared" si="5"/>
        <v>7206541</v>
      </c>
    </row>
    <row r="35" spans="1:10" ht="65.25" customHeight="1">
      <c r="A35" s="47"/>
      <c r="B35" s="47"/>
      <c r="C35" s="132"/>
      <c r="D35" s="48"/>
      <c r="E35" s="142" t="s">
        <v>112</v>
      </c>
      <c r="F35" s="86"/>
      <c r="G35" s="39">
        <f>I35</f>
        <v>7206541</v>
      </c>
      <c r="H35" s="39">
        <v>0</v>
      </c>
      <c r="I35" s="39">
        <v>7206541</v>
      </c>
      <c r="J35" s="39">
        <v>7206541</v>
      </c>
    </row>
    <row r="36" spans="1:10" ht="68.25" customHeight="1">
      <c r="A36" s="73" t="s">
        <v>127</v>
      </c>
      <c r="B36" s="73" t="s">
        <v>128</v>
      </c>
      <c r="C36" s="73" t="s">
        <v>107</v>
      </c>
      <c r="D36" s="131" t="s">
        <v>129</v>
      </c>
      <c r="E36" s="85" t="s">
        <v>109</v>
      </c>
      <c r="F36" s="75" t="s">
        <v>110</v>
      </c>
      <c r="G36" s="20">
        <f>1948708+G38</f>
        <v>1981126</v>
      </c>
      <c r="H36" s="21">
        <f t="shared" si="5"/>
        <v>0</v>
      </c>
      <c r="I36" s="20">
        <f>1948708+I38</f>
        <v>1981126</v>
      </c>
      <c r="J36" s="20">
        <f>1948708+J38</f>
        <v>1981126</v>
      </c>
    </row>
    <row r="37" spans="1:10" ht="59.25" customHeight="1">
      <c r="A37" s="129"/>
      <c r="B37" s="129"/>
      <c r="C37" s="129"/>
      <c r="D37" s="130"/>
      <c r="E37" s="142" t="s">
        <v>138</v>
      </c>
      <c r="F37" s="86"/>
      <c r="G37" s="39">
        <v>1948708</v>
      </c>
      <c r="H37" s="39">
        <v>0</v>
      </c>
      <c r="I37" s="39">
        <v>1948708</v>
      </c>
      <c r="J37" s="39">
        <v>1948708</v>
      </c>
    </row>
    <row r="38" spans="1:10" ht="67.5" customHeight="1">
      <c r="A38" s="137"/>
      <c r="B38" s="137"/>
      <c r="C38" s="137"/>
      <c r="D38" s="138"/>
      <c r="E38" s="142" t="s">
        <v>139</v>
      </c>
      <c r="F38" s="86"/>
      <c r="G38" s="39">
        <v>32418</v>
      </c>
      <c r="H38" s="39">
        <v>0</v>
      </c>
      <c r="I38" s="39">
        <v>32418</v>
      </c>
      <c r="J38" s="39">
        <v>32418</v>
      </c>
    </row>
    <row r="39" spans="1:10" ht="59.25" customHeight="1">
      <c r="A39" s="73" t="s">
        <v>134</v>
      </c>
      <c r="B39" s="73" t="s">
        <v>135</v>
      </c>
      <c r="C39" s="73" t="s">
        <v>111</v>
      </c>
      <c r="D39" s="50" t="s">
        <v>136</v>
      </c>
      <c r="E39" s="85" t="s">
        <v>109</v>
      </c>
      <c r="F39" s="75" t="s">
        <v>110</v>
      </c>
      <c r="G39" s="20">
        <f>G40</f>
        <v>81736</v>
      </c>
      <c r="H39" s="20">
        <f t="shared" ref="H39:J39" si="6">H40</f>
        <v>0</v>
      </c>
      <c r="I39" s="20">
        <f t="shared" si="6"/>
        <v>81736</v>
      </c>
      <c r="J39" s="20">
        <f t="shared" si="6"/>
        <v>81736</v>
      </c>
    </row>
    <row r="40" spans="1:10" ht="345.75" customHeight="1">
      <c r="A40" s="73"/>
      <c r="B40" s="73"/>
      <c r="C40" s="73"/>
      <c r="D40" s="50"/>
      <c r="E40" s="141" t="s">
        <v>151</v>
      </c>
      <c r="F40" s="75"/>
      <c r="G40" s="39">
        <f>I40</f>
        <v>81736</v>
      </c>
      <c r="H40" s="39">
        <v>0</v>
      </c>
      <c r="I40" s="39">
        <f>J40</f>
        <v>81736</v>
      </c>
      <c r="J40" s="39">
        <f>113272-31536</f>
        <v>81736</v>
      </c>
    </row>
    <row r="41" spans="1:10" ht="62.25" customHeight="1">
      <c r="A41" s="73" t="s">
        <v>153</v>
      </c>
      <c r="B41" s="148" t="s">
        <v>154</v>
      </c>
      <c r="C41" s="148" t="s">
        <v>155</v>
      </c>
      <c r="D41" s="146" t="s">
        <v>156</v>
      </c>
      <c r="E41" s="85" t="s">
        <v>109</v>
      </c>
      <c r="F41" s="75" t="s">
        <v>110</v>
      </c>
      <c r="G41" s="21">
        <f>G42</f>
        <v>16000</v>
      </c>
      <c r="H41" s="21">
        <f t="shared" ref="H41:J41" si="7">H42</f>
        <v>0</v>
      </c>
      <c r="I41" s="21">
        <f t="shared" si="7"/>
        <v>16000</v>
      </c>
      <c r="J41" s="21">
        <f t="shared" si="7"/>
        <v>16000</v>
      </c>
    </row>
    <row r="42" spans="1:10" ht="67.5" customHeight="1">
      <c r="A42" s="73"/>
      <c r="B42" s="148"/>
      <c r="C42" s="148"/>
      <c r="D42" s="146"/>
      <c r="E42" s="150" t="s">
        <v>157</v>
      </c>
      <c r="F42" s="75"/>
      <c r="G42" s="39">
        <f>I42</f>
        <v>16000</v>
      </c>
      <c r="H42" s="39">
        <v>0</v>
      </c>
      <c r="I42" s="39">
        <v>16000</v>
      </c>
      <c r="J42" s="39">
        <v>16000</v>
      </c>
    </row>
    <row r="43" spans="1:10" ht="74.25" customHeight="1">
      <c r="A43" s="73" t="s">
        <v>38</v>
      </c>
      <c r="B43" s="73" t="s">
        <v>39</v>
      </c>
      <c r="C43" s="73" t="s">
        <v>40</v>
      </c>
      <c r="D43" s="50" t="s">
        <v>41</v>
      </c>
      <c r="E43" s="87" t="s">
        <v>58</v>
      </c>
      <c r="F43" s="75" t="s">
        <v>68</v>
      </c>
      <c r="G43" s="21">
        <v>55750</v>
      </c>
      <c r="H43" s="21">
        <v>55750</v>
      </c>
      <c r="I43" s="20">
        <v>0</v>
      </c>
      <c r="J43" s="20">
        <v>0</v>
      </c>
    </row>
    <row r="44" spans="1:10" ht="68.25" customHeight="1" thickBot="1">
      <c r="A44" s="73" t="s">
        <v>54</v>
      </c>
      <c r="B44" s="50">
        <v>8130</v>
      </c>
      <c r="C44" s="73" t="s">
        <v>40</v>
      </c>
      <c r="D44" s="50" t="s">
        <v>53</v>
      </c>
      <c r="E44" s="88" t="s">
        <v>56</v>
      </c>
      <c r="F44" s="75" t="s">
        <v>68</v>
      </c>
      <c r="G44" s="21">
        <f>H44</f>
        <v>1992195</v>
      </c>
      <c r="H44" s="21">
        <f>1963436+1000+1651+26108</f>
        <v>1992195</v>
      </c>
      <c r="I44" s="21">
        <v>0</v>
      </c>
      <c r="J44" s="21">
        <v>0</v>
      </c>
    </row>
    <row r="45" spans="1:10" ht="59.25" customHeight="1">
      <c r="A45" s="89" t="s">
        <v>44</v>
      </c>
      <c r="B45" s="90"/>
      <c r="C45" s="91"/>
      <c r="D45" s="90" t="s">
        <v>45</v>
      </c>
      <c r="E45" s="57"/>
      <c r="F45" s="58"/>
      <c r="G45" s="92">
        <f>G46</f>
        <v>1427773</v>
      </c>
      <c r="H45" s="92">
        <f t="shared" ref="H45:J45" si="8">H46</f>
        <v>111927</v>
      </c>
      <c r="I45" s="92">
        <f t="shared" si="8"/>
        <v>1315846</v>
      </c>
      <c r="J45" s="92">
        <f t="shared" si="8"/>
        <v>1315846</v>
      </c>
    </row>
    <row r="46" spans="1:10" ht="55.5" customHeight="1" thickBot="1">
      <c r="A46" s="93" t="s">
        <v>46</v>
      </c>
      <c r="B46" s="94"/>
      <c r="C46" s="95"/>
      <c r="D46" s="94" t="s">
        <v>45</v>
      </c>
      <c r="E46" s="96"/>
      <c r="F46" s="97"/>
      <c r="G46" s="98">
        <f>G47+G52+G50</f>
        <v>1427773</v>
      </c>
      <c r="H46" s="98">
        <f t="shared" ref="H46:J46" si="9">H47+H52+H50</f>
        <v>111927</v>
      </c>
      <c r="I46" s="98">
        <f t="shared" si="9"/>
        <v>1315846</v>
      </c>
      <c r="J46" s="98">
        <f t="shared" si="9"/>
        <v>1315846</v>
      </c>
    </row>
    <row r="47" spans="1:10" ht="31.5" customHeight="1">
      <c r="A47" s="79" t="s">
        <v>72</v>
      </c>
      <c r="B47" s="80">
        <v>1142</v>
      </c>
      <c r="C47" s="79" t="s">
        <v>47</v>
      </c>
      <c r="D47" s="80" t="s">
        <v>48</v>
      </c>
      <c r="E47" s="99"/>
      <c r="F47" s="100"/>
      <c r="G47" s="101">
        <v>79130</v>
      </c>
      <c r="H47" s="101">
        <v>79130</v>
      </c>
      <c r="I47" s="101">
        <v>0</v>
      </c>
      <c r="J47" s="101">
        <v>0</v>
      </c>
    </row>
    <row r="48" spans="1:10" ht="42" customHeight="1">
      <c r="A48" s="47"/>
      <c r="B48" s="48"/>
      <c r="C48" s="47"/>
      <c r="D48" s="16"/>
      <c r="E48" s="173" t="s">
        <v>60</v>
      </c>
      <c r="F48" s="18" t="s">
        <v>70</v>
      </c>
      <c r="G48" s="12">
        <v>68270</v>
      </c>
      <c r="H48" s="12">
        <v>68270</v>
      </c>
      <c r="I48" s="12">
        <v>0</v>
      </c>
      <c r="J48" s="12">
        <v>0</v>
      </c>
    </row>
    <row r="49" spans="1:10" ht="68.25" customHeight="1">
      <c r="A49" s="47"/>
      <c r="B49" s="48"/>
      <c r="C49" s="47"/>
      <c r="D49" s="16"/>
      <c r="E49" s="15" t="s">
        <v>64</v>
      </c>
      <c r="F49" s="18" t="s">
        <v>71</v>
      </c>
      <c r="G49" s="12">
        <v>10860</v>
      </c>
      <c r="H49" s="12">
        <v>10860</v>
      </c>
      <c r="I49" s="12">
        <v>0</v>
      </c>
      <c r="J49" s="12">
        <v>0</v>
      </c>
    </row>
    <row r="50" spans="1:10" ht="103.5" customHeight="1">
      <c r="A50" s="147" t="s">
        <v>141</v>
      </c>
      <c r="B50" s="148" t="s">
        <v>142</v>
      </c>
      <c r="C50" s="148" t="s">
        <v>47</v>
      </c>
      <c r="D50" s="146" t="s">
        <v>143</v>
      </c>
      <c r="E50" s="85" t="s">
        <v>109</v>
      </c>
      <c r="F50" s="75" t="s">
        <v>110</v>
      </c>
      <c r="G50" s="102">
        <f>G51</f>
        <v>48750</v>
      </c>
      <c r="H50" s="102">
        <f t="shared" ref="H50:J50" si="10">H51</f>
        <v>32797</v>
      </c>
      <c r="I50" s="102">
        <f t="shared" si="10"/>
        <v>15953</v>
      </c>
      <c r="J50" s="102">
        <f t="shared" si="10"/>
        <v>15953</v>
      </c>
    </row>
    <row r="51" spans="1:10" ht="78" customHeight="1">
      <c r="A51" s="149"/>
      <c r="B51" s="148"/>
      <c r="C51" s="148"/>
      <c r="D51" s="146"/>
      <c r="E51" s="60" t="s">
        <v>144</v>
      </c>
      <c r="F51" s="75"/>
      <c r="G51" s="12">
        <f>H51+I51</f>
        <v>48750</v>
      </c>
      <c r="H51" s="12">
        <v>32797</v>
      </c>
      <c r="I51" s="12">
        <v>15953</v>
      </c>
      <c r="J51" s="12">
        <v>15953</v>
      </c>
    </row>
    <row r="52" spans="1:10" ht="71.25" customHeight="1">
      <c r="A52" s="73" t="s">
        <v>114</v>
      </c>
      <c r="B52" s="50">
        <v>7363</v>
      </c>
      <c r="C52" s="73" t="s">
        <v>111</v>
      </c>
      <c r="D52" s="50" t="s">
        <v>115</v>
      </c>
      <c r="E52" s="85" t="s">
        <v>109</v>
      </c>
      <c r="F52" s="75" t="s">
        <v>110</v>
      </c>
      <c r="G52" s="102">
        <v>1299893</v>
      </c>
      <c r="H52" s="102">
        <v>0</v>
      </c>
      <c r="I52" s="102">
        <v>1299893</v>
      </c>
      <c r="J52" s="102">
        <v>1299893</v>
      </c>
    </row>
    <row r="53" spans="1:10" ht="66.75" customHeight="1" thickBot="1">
      <c r="A53" s="23"/>
      <c r="B53" s="24"/>
      <c r="C53" s="23"/>
      <c r="D53" s="25"/>
      <c r="E53" s="143" t="s">
        <v>113</v>
      </c>
      <c r="F53" s="26"/>
      <c r="G53" s="107">
        <v>1299893</v>
      </c>
      <c r="H53" s="107">
        <v>0</v>
      </c>
      <c r="I53" s="107">
        <v>1299893</v>
      </c>
      <c r="J53" s="107">
        <v>1299893</v>
      </c>
    </row>
    <row r="54" spans="1:10" ht="42" customHeight="1">
      <c r="A54" s="89" t="s">
        <v>83</v>
      </c>
      <c r="B54" s="108"/>
      <c r="C54" s="108"/>
      <c r="D54" s="90" t="s">
        <v>85</v>
      </c>
      <c r="E54" s="57"/>
      <c r="F54" s="57"/>
      <c r="G54" s="92">
        <f>G55</f>
        <v>182073</v>
      </c>
      <c r="H54" s="92">
        <f t="shared" ref="H54:J54" si="11">H55</f>
        <v>182073</v>
      </c>
      <c r="I54" s="92">
        <f t="shared" si="11"/>
        <v>0</v>
      </c>
      <c r="J54" s="92">
        <f t="shared" si="11"/>
        <v>0</v>
      </c>
    </row>
    <row r="55" spans="1:10" ht="40.5" customHeight="1" thickBot="1">
      <c r="A55" s="93" t="s">
        <v>84</v>
      </c>
      <c r="B55" s="106"/>
      <c r="C55" s="106"/>
      <c r="D55" s="94" t="s">
        <v>85</v>
      </c>
      <c r="E55" s="96"/>
      <c r="F55" s="96"/>
      <c r="G55" s="98">
        <f>G56+G57+G58+G59+G60+G64</f>
        <v>182073</v>
      </c>
      <c r="H55" s="98">
        <f>H56+H57+H58+H59+H60+H64</f>
        <v>182073</v>
      </c>
      <c r="I55" s="98">
        <f>I56+I57+I58+I59+I60+I64</f>
        <v>0</v>
      </c>
      <c r="J55" s="98">
        <f>J56+J57+J58+J59+J60+J64</f>
        <v>0</v>
      </c>
    </row>
    <row r="56" spans="1:10" ht="54" customHeight="1">
      <c r="A56" s="73" t="s">
        <v>86</v>
      </c>
      <c r="B56" s="73" t="s">
        <v>18</v>
      </c>
      <c r="C56" s="73" t="s">
        <v>19</v>
      </c>
      <c r="D56" s="78" t="s">
        <v>61</v>
      </c>
      <c r="E56" s="74" t="s">
        <v>55</v>
      </c>
      <c r="F56" s="75" t="s">
        <v>66</v>
      </c>
      <c r="G56" s="21">
        <v>400</v>
      </c>
      <c r="H56" s="21">
        <v>400</v>
      </c>
      <c r="I56" s="21">
        <v>0</v>
      </c>
      <c r="J56" s="21">
        <v>0</v>
      </c>
    </row>
    <row r="57" spans="1:10" ht="52.5" customHeight="1">
      <c r="A57" s="73" t="s">
        <v>87</v>
      </c>
      <c r="B57" s="73" t="s">
        <v>20</v>
      </c>
      <c r="C57" s="73" t="s">
        <v>21</v>
      </c>
      <c r="D57" s="78" t="s">
        <v>62</v>
      </c>
      <c r="E57" s="74" t="s">
        <v>55</v>
      </c>
      <c r="F57" s="75" t="s">
        <v>66</v>
      </c>
      <c r="G57" s="21">
        <v>2880</v>
      </c>
      <c r="H57" s="21">
        <v>2880</v>
      </c>
      <c r="I57" s="21">
        <v>0</v>
      </c>
      <c r="J57" s="21">
        <v>0</v>
      </c>
    </row>
    <row r="58" spans="1:10" ht="51.75" customHeight="1">
      <c r="A58" s="73" t="s">
        <v>88</v>
      </c>
      <c r="B58" s="73" t="s">
        <v>22</v>
      </c>
      <c r="C58" s="73" t="s">
        <v>21</v>
      </c>
      <c r="D58" s="78" t="s">
        <v>65</v>
      </c>
      <c r="E58" s="74" t="s">
        <v>55</v>
      </c>
      <c r="F58" s="75" t="s">
        <v>66</v>
      </c>
      <c r="G58" s="21">
        <v>3000</v>
      </c>
      <c r="H58" s="21">
        <v>3000</v>
      </c>
      <c r="I58" s="21">
        <v>0</v>
      </c>
      <c r="J58" s="21">
        <v>0</v>
      </c>
    </row>
    <row r="59" spans="1:10" ht="129" customHeight="1">
      <c r="A59" s="73" t="s">
        <v>89</v>
      </c>
      <c r="B59" s="73" t="s">
        <v>23</v>
      </c>
      <c r="C59" s="73" t="s">
        <v>24</v>
      </c>
      <c r="D59" s="78" t="s">
        <v>63</v>
      </c>
      <c r="E59" s="74" t="s">
        <v>55</v>
      </c>
      <c r="F59" s="75" t="s">
        <v>66</v>
      </c>
      <c r="G59" s="21">
        <v>34076</v>
      </c>
      <c r="H59" s="21">
        <v>34076</v>
      </c>
      <c r="I59" s="21">
        <v>0</v>
      </c>
      <c r="J59" s="21">
        <v>0</v>
      </c>
    </row>
    <row r="60" spans="1:10" ht="54.75" customHeight="1">
      <c r="A60" s="73" t="s">
        <v>90</v>
      </c>
      <c r="B60" s="50">
        <v>3191</v>
      </c>
      <c r="C60" s="73" t="s">
        <v>19</v>
      </c>
      <c r="D60" s="50" t="s">
        <v>26</v>
      </c>
      <c r="E60" s="74" t="s">
        <v>55</v>
      </c>
      <c r="F60" s="75" t="s">
        <v>66</v>
      </c>
      <c r="G60" s="21">
        <f>G61+G62+G63</f>
        <v>18800</v>
      </c>
      <c r="H60" s="21">
        <f t="shared" ref="H60:J60" si="12">H61+H62+H63</f>
        <v>18800</v>
      </c>
      <c r="I60" s="21">
        <f t="shared" si="12"/>
        <v>0</v>
      </c>
      <c r="J60" s="21">
        <f t="shared" si="12"/>
        <v>0</v>
      </c>
    </row>
    <row r="61" spans="1:10" ht="30.75" customHeight="1">
      <c r="A61" s="40"/>
      <c r="B61" s="41"/>
      <c r="C61" s="40"/>
      <c r="D61" s="41"/>
      <c r="E61" s="139" t="s">
        <v>79</v>
      </c>
      <c r="F61" s="61"/>
      <c r="G61" s="39">
        <v>10000</v>
      </c>
      <c r="H61" s="39">
        <v>10000</v>
      </c>
      <c r="I61" s="39">
        <v>0</v>
      </c>
      <c r="J61" s="39">
        <v>0</v>
      </c>
    </row>
    <row r="62" spans="1:10" ht="81.75" customHeight="1">
      <c r="A62" s="40"/>
      <c r="B62" s="41"/>
      <c r="C62" s="40"/>
      <c r="D62" s="41"/>
      <c r="E62" s="139" t="s">
        <v>80</v>
      </c>
      <c r="F62" s="61"/>
      <c r="G62" s="39">
        <v>4000</v>
      </c>
      <c r="H62" s="39">
        <v>4000</v>
      </c>
      <c r="I62" s="39">
        <v>0</v>
      </c>
      <c r="J62" s="39">
        <v>0</v>
      </c>
    </row>
    <row r="63" spans="1:10" ht="39.75" customHeight="1">
      <c r="A63" s="40"/>
      <c r="B63" s="41"/>
      <c r="C63" s="40"/>
      <c r="D63" s="41"/>
      <c r="E63" s="139" t="s">
        <v>81</v>
      </c>
      <c r="F63" s="61"/>
      <c r="G63" s="39">
        <v>4800</v>
      </c>
      <c r="H63" s="39">
        <v>4800</v>
      </c>
      <c r="I63" s="39">
        <v>0</v>
      </c>
      <c r="J63" s="39">
        <v>0</v>
      </c>
    </row>
    <row r="64" spans="1:10" ht="52.5" customHeight="1">
      <c r="A64" s="73" t="s">
        <v>91</v>
      </c>
      <c r="B64" s="50">
        <v>3242</v>
      </c>
      <c r="C64" s="73" t="s">
        <v>28</v>
      </c>
      <c r="D64" s="50" t="s">
        <v>29</v>
      </c>
      <c r="E64" s="74" t="s">
        <v>55</v>
      </c>
      <c r="F64" s="75" t="s">
        <v>66</v>
      </c>
      <c r="G64" s="20">
        <f>G65+G66+G67+G68</f>
        <v>122917</v>
      </c>
      <c r="H64" s="20">
        <f>H65+H66+H67+H68</f>
        <v>122917</v>
      </c>
      <c r="I64" s="21">
        <v>0</v>
      </c>
      <c r="J64" s="21">
        <v>0</v>
      </c>
    </row>
    <row r="65" spans="1:10" ht="43.5" customHeight="1">
      <c r="A65" s="165"/>
      <c r="B65" s="167"/>
      <c r="C65" s="165"/>
      <c r="D65" s="167"/>
      <c r="E65" s="139" t="s">
        <v>51</v>
      </c>
      <c r="F65" s="19"/>
      <c r="G65" s="17">
        <v>106000</v>
      </c>
      <c r="H65" s="17">
        <v>106000</v>
      </c>
      <c r="I65" s="17">
        <v>0</v>
      </c>
      <c r="J65" s="17">
        <v>0</v>
      </c>
    </row>
    <row r="66" spans="1:10" ht="26.25" customHeight="1">
      <c r="A66" s="165"/>
      <c r="B66" s="167"/>
      <c r="C66" s="165"/>
      <c r="D66" s="167"/>
      <c r="E66" s="139" t="s">
        <v>52</v>
      </c>
      <c r="F66" s="19"/>
      <c r="G66" s="17">
        <v>11000</v>
      </c>
      <c r="H66" s="17">
        <v>11000</v>
      </c>
      <c r="I66" s="17">
        <v>0</v>
      </c>
      <c r="J66" s="17">
        <v>0</v>
      </c>
    </row>
    <row r="67" spans="1:10" ht="99.75" customHeight="1">
      <c r="A67" s="165"/>
      <c r="B67" s="167"/>
      <c r="C67" s="165"/>
      <c r="D67" s="167"/>
      <c r="E67" s="144" t="s">
        <v>30</v>
      </c>
      <c r="F67" s="19"/>
      <c r="G67" s="17">
        <v>2617</v>
      </c>
      <c r="H67" s="17">
        <v>2617</v>
      </c>
      <c r="I67" s="17">
        <v>0</v>
      </c>
      <c r="J67" s="17">
        <v>0</v>
      </c>
    </row>
    <row r="68" spans="1:10" ht="27.75" customHeight="1" thickBot="1">
      <c r="A68" s="166"/>
      <c r="B68" s="168"/>
      <c r="C68" s="166"/>
      <c r="D68" s="168"/>
      <c r="E68" s="145" t="s">
        <v>31</v>
      </c>
      <c r="F68" s="109"/>
      <c r="G68" s="110">
        <v>3300</v>
      </c>
      <c r="H68" s="110">
        <v>3300</v>
      </c>
      <c r="I68" s="110">
        <v>0</v>
      </c>
      <c r="J68" s="110">
        <v>0</v>
      </c>
    </row>
    <row r="69" spans="1:10" ht="46.5" customHeight="1">
      <c r="A69" s="118" t="s">
        <v>73</v>
      </c>
      <c r="B69" s="29"/>
      <c r="C69" s="30"/>
      <c r="D69" s="112" t="s">
        <v>75</v>
      </c>
      <c r="E69" s="31" t="s">
        <v>16</v>
      </c>
      <c r="F69" s="32"/>
      <c r="G69" s="37">
        <f>G71</f>
        <v>1881240</v>
      </c>
      <c r="H69" s="37">
        <f>H71</f>
        <v>1881240</v>
      </c>
      <c r="I69" s="37">
        <f t="shared" ref="I69:J69" si="13">I71</f>
        <v>0</v>
      </c>
      <c r="J69" s="37">
        <f t="shared" si="13"/>
        <v>0</v>
      </c>
    </row>
    <row r="70" spans="1:10" ht="47.25" customHeight="1" thickBot="1">
      <c r="A70" s="119" t="s">
        <v>74</v>
      </c>
      <c r="B70" s="33"/>
      <c r="C70" s="34"/>
      <c r="D70" s="113" t="s">
        <v>75</v>
      </c>
      <c r="E70" s="35" t="s">
        <v>16</v>
      </c>
      <c r="F70" s="36"/>
      <c r="G70" s="38">
        <f>G71</f>
        <v>1881240</v>
      </c>
      <c r="H70" s="38">
        <f>H71</f>
        <v>1881240</v>
      </c>
      <c r="I70" s="38">
        <f t="shared" ref="I70:J70" si="14">I71</f>
        <v>0</v>
      </c>
      <c r="J70" s="38">
        <f t="shared" si="14"/>
        <v>0</v>
      </c>
    </row>
    <row r="71" spans="1:10" ht="25.5" customHeight="1">
      <c r="A71" s="114" t="s">
        <v>76</v>
      </c>
      <c r="B71" s="115">
        <v>9770</v>
      </c>
      <c r="C71" s="114" t="s">
        <v>42</v>
      </c>
      <c r="D71" s="116" t="s">
        <v>43</v>
      </c>
      <c r="E71" s="117"/>
      <c r="F71" s="27"/>
      <c r="G71" s="28">
        <f>G72+G79+G81</f>
        <v>1881240</v>
      </c>
      <c r="H71" s="28">
        <f t="shared" ref="H71:J71" si="15">H72+H79+H81</f>
        <v>1881240</v>
      </c>
      <c r="I71" s="28">
        <f t="shared" si="15"/>
        <v>0</v>
      </c>
      <c r="J71" s="28">
        <f t="shared" si="15"/>
        <v>0</v>
      </c>
    </row>
    <row r="72" spans="1:10" ht="57" customHeight="1">
      <c r="A72" s="169"/>
      <c r="B72" s="169"/>
      <c r="C72" s="169"/>
      <c r="D72" s="169"/>
      <c r="E72" s="74" t="s">
        <v>59</v>
      </c>
      <c r="F72" s="75" t="s">
        <v>69</v>
      </c>
      <c r="G72" s="21">
        <f>G73+G74+G75+G76+G77+G78</f>
        <v>1848915</v>
      </c>
      <c r="H72" s="21">
        <f t="shared" ref="H72:J72" si="16">H73+H74+H75+H76+H77+H78</f>
        <v>1848915</v>
      </c>
      <c r="I72" s="21">
        <f t="shared" si="16"/>
        <v>0</v>
      </c>
      <c r="J72" s="21">
        <f t="shared" si="16"/>
        <v>0</v>
      </c>
    </row>
    <row r="73" spans="1:10" ht="28.5" customHeight="1">
      <c r="A73" s="170"/>
      <c r="B73" s="170"/>
      <c r="C73" s="170"/>
      <c r="D73" s="170"/>
      <c r="E73" s="139" t="s">
        <v>77</v>
      </c>
      <c r="F73" s="120"/>
      <c r="G73" s="39">
        <v>13707</v>
      </c>
      <c r="H73" s="39">
        <v>13707</v>
      </c>
      <c r="I73" s="20">
        <v>0</v>
      </c>
      <c r="J73" s="20">
        <v>0</v>
      </c>
    </row>
    <row r="74" spans="1:10" ht="85.5" customHeight="1">
      <c r="A74" s="170"/>
      <c r="B74" s="170"/>
      <c r="C74" s="170"/>
      <c r="D74" s="170"/>
      <c r="E74" s="139" t="s">
        <v>149</v>
      </c>
      <c r="F74" s="120"/>
      <c r="G74" s="39">
        <v>66343</v>
      </c>
      <c r="H74" s="39">
        <v>66343</v>
      </c>
      <c r="I74" s="20"/>
      <c r="J74" s="20"/>
    </row>
    <row r="75" spans="1:10" ht="18.75" customHeight="1">
      <c r="A75" s="170"/>
      <c r="B75" s="170"/>
      <c r="C75" s="170"/>
      <c r="D75" s="170"/>
      <c r="E75" s="139" t="s">
        <v>78</v>
      </c>
      <c r="F75" s="120"/>
      <c r="G75" s="39">
        <f>H75</f>
        <v>104140</v>
      </c>
      <c r="H75" s="39">
        <v>104140</v>
      </c>
      <c r="I75" s="20">
        <v>0</v>
      </c>
      <c r="J75" s="20">
        <v>0</v>
      </c>
    </row>
    <row r="76" spans="1:10" ht="54" customHeight="1">
      <c r="A76" s="170"/>
      <c r="B76" s="170"/>
      <c r="C76" s="170"/>
      <c r="D76" s="170"/>
      <c r="E76" s="139" t="s">
        <v>118</v>
      </c>
      <c r="F76" s="120"/>
      <c r="G76" s="39">
        <f>H76</f>
        <v>1602661</v>
      </c>
      <c r="H76" s="39">
        <f>1121537+427304+53820</f>
        <v>1602661</v>
      </c>
      <c r="I76" s="20">
        <v>0</v>
      </c>
      <c r="J76" s="20">
        <v>0</v>
      </c>
    </row>
    <row r="77" spans="1:10" ht="60" customHeight="1">
      <c r="A77" s="170"/>
      <c r="B77" s="170"/>
      <c r="C77" s="170"/>
      <c r="D77" s="170"/>
      <c r="E77" s="139" t="s">
        <v>119</v>
      </c>
      <c r="F77" s="120"/>
      <c r="G77" s="39">
        <v>30000</v>
      </c>
      <c r="H77" s="39">
        <v>30000</v>
      </c>
      <c r="I77" s="20">
        <v>0</v>
      </c>
      <c r="J77" s="20">
        <v>0</v>
      </c>
    </row>
    <row r="78" spans="1:10" ht="224.25" customHeight="1">
      <c r="A78" s="170"/>
      <c r="B78" s="170"/>
      <c r="C78" s="170"/>
      <c r="D78" s="170"/>
      <c r="E78" s="139" t="s">
        <v>152</v>
      </c>
      <c r="F78" s="120"/>
      <c r="G78" s="17">
        <v>32064</v>
      </c>
      <c r="H78" s="17">
        <v>32064</v>
      </c>
      <c r="I78" s="20">
        <v>0</v>
      </c>
      <c r="J78" s="20">
        <v>0</v>
      </c>
    </row>
    <row r="79" spans="1:10" ht="55.5" customHeight="1">
      <c r="A79" s="170"/>
      <c r="B79" s="170"/>
      <c r="C79" s="170"/>
      <c r="D79" s="170"/>
      <c r="E79" s="74" t="s">
        <v>120</v>
      </c>
      <c r="F79" s="75" t="s">
        <v>122</v>
      </c>
      <c r="G79" s="21">
        <f>G80</f>
        <v>20818</v>
      </c>
      <c r="H79" s="21">
        <f t="shared" ref="H79:J79" si="17">H80</f>
        <v>20818</v>
      </c>
      <c r="I79" s="21">
        <f t="shared" si="17"/>
        <v>0</v>
      </c>
      <c r="J79" s="21">
        <f t="shared" si="17"/>
        <v>0</v>
      </c>
    </row>
    <row r="80" spans="1:10" ht="27.75" customHeight="1">
      <c r="A80" s="170"/>
      <c r="B80" s="170"/>
      <c r="C80" s="170"/>
      <c r="D80" s="170"/>
      <c r="E80" s="139" t="s">
        <v>121</v>
      </c>
      <c r="F80" s="121"/>
      <c r="G80" s="17">
        <v>20818</v>
      </c>
      <c r="H80" s="17">
        <v>20818</v>
      </c>
      <c r="I80" s="21">
        <v>0</v>
      </c>
      <c r="J80" s="21">
        <v>0</v>
      </c>
    </row>
    <row r="81" spans="1:10" ht="58.5" customHeight="1">
      <c r="A81" s="171"/>
      <c r="B81" s="171"/>
      <c r="C81" s="171"/>
      <c r="D81" s="171"/>
      <c r="E81" s="74" t="s">
        <v>117</v>
      </c>
      <c r="F81" s="75" t="s">
        <v>66</v>
      </c>
      <c r="G81" s="21">
        <f>H81</f>
        <v>11507</v>
      </c>
      <c r="H81" s="21">
        <v>11507</v>
      </c>
      <c r="I81" s="21">
        <v>0</v>
      </c>
      <c r="J81" s="21">
        <v>0</v>
      </c>
    </row>
    <row r="82" spans="1:10" ht="53.25" customHeight="1" thickBot="1">
      <c r="A82" s="111"/>
      <c r="B82" s="111"/>
      <c r="C82" s="111"/>
      <c r="D82" s="111"/>
      <c r="E82" s="140" t="s">
        <v>116</v>
      </c>
      <c r="F82" s="109"/>
      <c r="G82" s="55">
        <f>H82</f>
        <v>11508</v>
      </c>
      <c r="H82" s="55">
        <v>11508</v>
      </c>
      <c r="I82" s="55">
        <v>0</v>
      </c>
      <c r="J82" s="55">
        <v>0</v>
      </c>
    </row>
    <row r="83" spans="1:10" ht="18" customHeight="1" thickBot="1">
      <c r="A83" s="122" t="s">
        <v>16</v>
      </c>
      <c r="B83" s="123" t="s">
        <v>16</v>
      </c>
      <c r="C83" s="124" t="s">
        <v>16</v>
      </c>
      <c r="D83" s="125" t="s">
        <v>49</v>
      </c>
      <c r="E83" s="126" t="s">
        <v>16</v>
      </c>
      <c r="F83" s="127" t="s">
        <v>16</v>
      </c>
      <c r="G83" s="128">
        <f>G13+G46+G55+G70</f>
        <v>17723659</v>
      </c>
      <c r="H83" s="128">
        <f>H13+H46+H55+H70</f>
        <v>6827842</v>
      </c>
      <c r="I83" s="128">
        <f>I13+I46+I55+I70</f>
        <v>10895817</v>
      </c>
      <c r="J83" s="128">
        <f>J13+J46+J55+J70</f>
        <v>10818392</v>
      </c>
    </row>
    <row r="84" spans="1:10" ht="54" customHeight="1">
      <c r="A84" s="172" t="s">
        <v>145</v>
      </c>
      <c r="B84" s="172"/>
      <c r="C84" s="172"/>
      <c r="D84" s="6"/>
      <c r="E84" s="164" t="s">
        <v>146</v>
      </c>
      <c r="F84" s="164"/>
      <c r="G84" s="164"/>
      <c r="H84" s="5"/>
      <c r="I84" s="5"/>
      <c r="J84" s="4"/>
    </row>
    <row r="85" spans="1:10" ht="15.75">
      <c r="A85" s="163" t="s">
        <v>147</v>
      </c>
      <c r="B85" s="163"/>
      <c r="C85" s="163"/>
      <c r="D85" s="7"/>
      <c r="E85" s="162" t="s">
        <v>148</v>
      </c>
      <c r="F85" s="162"/>
      <c r="G85" s="162"/>
      <c r="H85" s="5"/>
      <c r="I85" s="5"/>
      <c r="J85" s="4"/>
    </row>
    <row r="86" spans="1:10" ht="15.75">
      <c r="A86" s="22"/>
      <c r="B86" s="22"/>
      <c r="C86" s="22"/>
      <c r="D86" s="22"/>
      <c r="E86" s="22"/>
      <c r="F86" s="22"/>
      <c r="G86" s="22"/>
    </row>
  </sheetData>
  <mergeCells count="26">
    <mergeCell ref="E85:G85"/>
    <mergeCell ref="A85:C85"/>
    <mergeCell ref="E84:G84"/>
    <mergeCell ref="A65:A68"/>
    <mergeCell ref="B65:B68"/>
    <mergeCell ref="C65:C68"/>
    <mergeCell ref="D65:D68"/>
    <mergeCell ref="A72:A81"/>
    <mergeCell ref="B72:B81"/>
    <mergeCell ref="C72:C81"/>
    <mergeCell ref="D72:D81"/>
    <mergeCell ref="A84:C84"/>
    <mergeCell ref="A9:A10"/>
    <mergeCell ref="B9:B10"/>
    <mergeCell ref="C9:C10"/>
    <mergeCell ref="D9:D10"/>
    <mergeCell ref="F4:J4"/>
    <mergeCell ref="H9:H10"/>
    <mergeCell ref="A6:J6"/>
    <mergeCell ref="I9:J9"/>
    <mergeCell ref="F2:J2"/>
    <mergeCell ref="F1:J1"/>
    <mergeCell ref="F3:J3"/>
    <mergeCell ref="E9:E10"/>
    <mergeCell ref="F9:F10"/>
    <mergeCell ref="G9:G10"/>
  </mergeCells>
  <pageMargins left="0.31496062992125984" right="0.19685039370078741" top="0.74803149606299213" bottom="0.31496062992125984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2021-07-14T06:54:09Z</cp:lastPrinted>
  <dcterms:created xsi:type="dcterms:W3CDTF">2020-12-12T20:02:07Z</dcterms:created>
  <dcterms:modified xsi:type="dcterms:W3CDTF">2021-09-16T08:11:36Z</dcterms:modified>
</cp:coreProperties>
</file>