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355" windowHeight="9210" activeTab="1"/>
  </bookViews>
  <sheets>
    <sheet name="2025 рік" sheetId="5" r:id="rId1"/>
    <sheet name="2025 рік2" sheetId="6" r:id="rId2"/>
  </sheets>
  <calcPr calcId="152511"/>
</workbook>
</file>

<file path=xl/calcChain.xml><?xml version="1.0" encoding="utf-8"?>
<calcChain xmlns="http://schemas.openxmlformats.org/spreadsheetml/2006/main">
  <c r="D103" i="5" l="1"/>
  <c r="C126" i="5"/>
  <c r="E136" i="5"/>
  <c r="D11" i="5"/>
  <c r="D15" i="6"/>
  <c r="E28" i="6"/>
  <c r="C28" i="6"/>
  <c r="C15" i="6"/>
  <c r="C22" i="6"/>
  <c r="D18" i="5"/>
  <c r="D119" i="5"/>
  <c r="D23" i="5"/>
  <c r="D145" i="5"/>
  <c r="D142" i="5"/>
  <c r="E114" i="5"/>
  <c r="E115" i="5"/>
  <c r="C103" i="5"/>
  <c r="D47" i="6"/>
  <c r="C41" i="6"/>
  <c r="C36" i="6"/>
  <c r="E36" i="6"/>
  <c r="D126" i="5"/>
  <c r="D123" i="5"/>
  <c r="C15" i="5"/>
  <c r="C145" i="5"/>
  <c r="E145" i="5"/>
  <c r="E113" i="5"/>
  <c r="C13" i="5"/>
  <c r="E13" i="5"/>
  <c r="E109" i="5"/>
  <c r="E108" i="5"/>
  <c r="E107" i="5"/>
  <c r="D124" i="5"/>
  <c r="C23" i="5"/>
  <c r="E26" i="5"/>
  <c r="E57" i="6"/>
  <c r="E138" i="5"/>
  <c r="C119" i="5"/>
  <c r="C101" i="5"/>
  <c r="E101" i="5"/>
  <c r="E122" i="5"/>
  <c r="E121" i="5"/>
  <c r="C10" i="6"/>
  <c r="E22" i="6"/>
  <c r="E141" i="5"/>
  <c r="D140" i="5"/>
  <c r="C140" i="5"/>
  <c r="C139" i="5"/>
  <c r="C143" i="5"/>
  <c r="E143" i="5"/>
  <c r="D143" i="5"/>
  <c r="E144" i="5"/>
  <c r="D10" i="6"/>
  <c r="E11" i="6"/>
  <c r="C29" i="5"/>
  <c r="E16" i="6"/>
  <c r="E17" i="6"/>
  <c r="E18" i="6"/>
  <c r="E19" i="6"/>
  <c r="E20" i="6"/>
  <c r="E148" i="5"/>
  <c r="E64" i="6"/>
  <c r="E63" i="6"/>
  <c r="E62" i="6"/>
  <c r="D62" i="6"/>
  <c r="C62" i="6"/>
  <c r="E58" i="6"/>
  <c r="E55" i="6"/>
  <c r="C55" i="6"/>
  <c r="E54" i="6"/>
  <c r="D52" i="6"/>
  <c r="E52" i="6"/>
  <c r="E51" i="6"/>
  <c r="D49" i="6"/>
  <c r="E49" i="6"/>
  <c r="C47" i="6"/>
  <c r="C46" i="6"/>
  <c r="E45" i="6"/>
  <c r="E44" i="6"/>
  <c r="D41" i="6"/>
  <c r="E41" i="6"/>
  <c r="C37" i="6"/>
  <c r="E37" i="6"/>
  <c r="E39" i="6"/>
  <c r="E38" i="6"/>
  <c r="D36" i="6"/>
  <c r="E31" i="6"/>
  <c r="E30" i="6"/>
  <c r="E29" i="6"/>
  <c r="E27" i="6"/>
  <c r="E26" i="6"/>
  <c r="E25" i="6"/>
  <c r="E24" i="6"/>
  <c r="E14" i="6"/>
  <c r="E13" i="6"/>
  <c r="E12" i="6"/>
  <c r="E132" i="5"/>
  <c r="E28" i="5"/>
  <c r="C11" i="5"/>
  <c r="E147" i="5"/>
  <c r="E146" i="5"/>
  <c r="E137" i="5"/>
  <c r="E135" i="5"/>
  <c r="E134" i="5"/>
  <c r="E133" i="5"/>
  <c r="E131" i="5"/>
  <c r="E130" i="5"/>
  <c r="E129" i="5"/>
  <c r="E128" i="5"/>
  <c r="E127" i="5"/>
  <c r="E125" i="5"/>
  <c r="C124" i="5"/>
  <c r="E120" i="5"/>
  <c r="E112" i="5"/>
  <c r="E111" i="5"/>
  <c r="E110" i="5"/>
  <c r="E106" i="5"/>
  <c r="E105" i="5"/>
  <c r="E104" i="5"/>
  <c r="E102" i="5"/>
  <c r="D101" i="5"/>
  <c r="E98" i="5"/>
  <c r="E31" i="5"/>
  <c r="E30" i="5"/>
  <c r="D29" i="5"/>
  <c r="E27" i="5"/>
  <c r="E25" i="5"/>
  <c r="E24" i="5"/>
  <c r="E22" i="5"/>
  <c r="E21" i="5"/>
  <c r="E20" i="5"/>
  <c r="E19" i="5"/>
  <c r="C18" i="5"/>
  <c r="E17" i="5"/>
  <c r="E16" i="5"/>
  <c r="D15" i="5"/>
  <c r="E15" i="5"/>
  <c r="E14" i="5"/>
  <c r="D13" i="5"/>
  <c r="E12" i="5"/>
  <c r="E140" i="5"/>
  <c r="D10" i="5"/>
  <c r="E18" i="5"/>
  <c r="E23" i="5"/>
  <c r="E29" i="5"/>
  <c r="D100" i="5"/>
  <c r="E103" i="5"/>
  <c r="E119" i="5"/>
  <c r="E126" i="5"/>
  <c r="D139" i="5"/>
  <c r="E139" i="5"/>
  <c r="C142" i="5"/>
  <c r="E142" i="5"/>
  <c r="C123" i="5"/>
  <c r="E124" i="5"/>
  <c r="C100" i="5"/>
  <c r="C10" i="5"/>
  <c r="E11" i="5"/>
  <c r="E47" i="6"/>
  <c r="E10" i="6"/>
  <c r="D9" i="6"/>
  <c r="D46" i="6"/>
  <c r="E15" i="6"/>
  <c r="E123" i="5"/>
  <c r="C149" i="5"/>
  <c r="E10" i="5"/>
  <c r="D149" i="5"/>
  <c r="E100" i="5"/>
  <c r="D8" i="6"/>
  <c r="E46" i="6"/>
  <c r="C9" i="6"/>
  <c r="E9" i="6"/>
  <c r="E149" i="5"/>
  <c r="C8" i="6"/>
  <c r="E8" i="6"/>
</calcChain>
</file>

<file path=xl/sharedStrings.xml><?xml version="1.0" encoding="utf-8"?>
<sst xmlns="http://schemas.openxmlformats.org/spreadsheetml/2006/main" count="262" uniqueCount="235">
  <si>
    <t xml:space="preserve">  Заробітна плата</t>
  </si>
  <si>
    <t xml:space="preserve">  Медикаменти та перев’язувальні матеріали</t>
  </si>
  <si>
    <t xml:space="preserve">  Продукти харчування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</si>
  <si>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</si>
  <si>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</si>
  <si>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</si>
  <si>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</si>
  <si>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</si>
  <si>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(регіональних) програм</t>
  </si>
  <si>
    <t xml:space="preserve">  до заходів розвитку</t>
  </si>
  <si>
    <t>Субсидії і 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</si>
  <si>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</si>
  <si>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</si>
  <si>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 xml:space="preserve">  Виплата пенсій і допомоги</t>
  </si>
  <si>
    <t xml:space="preserve">  Стипендії</t>
  </si>
  <si>
    <t>Капітальні 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</si>
  <si>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</si>
  <si>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</si>
  <si>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</si>
  <si>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Капітальний ремонт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</si>
  <si>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</si>
  <si>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</si>
  <si>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</si>
  <si>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і нематеріальних активів</t>
  </si>
  <si>
    <t>Капітальні трансферти</t>
  </si>
  <si>
    <t>Капітальні трансферти органам державного управління інших рівнів</t>
  </si>
  <si>
    <t>Капітальні трансферти населенню</t>
  </si>
  <si>
    <t>Капітальні трансферти до бюджету розвитку</t>
  </si>
  <si>
    <t>Нерозподілені видатки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</si>
  <si>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</si>
  <si>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</si>
  <si>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</si>
  <si>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</si>
  <si>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</si>
  <si>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</si>
  <si>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</si>
  <si>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</si>
  <si>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</si>
  <si>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</si>
  <si>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</si>
  <si>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Інші видатки</t>
  </si>
  <si>
    <t xml:space="preserve"> </t>
  </si>
  <si>
    <t xml:space="preserve">Видатки - усього </t>
  </si>
  <si>
    <t>Загальний фонд</t>
  </si>
  <si>
    <t xml:space="preserve">Спеціальний фонд </t>
  </si>
  <si>
    <t xml:space="preserve">Разом </t>
  </si>
  <si>
    <t xml:space="preserve">Код економічної класифікації видатків </t>
  </si>
  <si>
    <t xml:space="preserve">Найменування видатків за економічною класифікацією </t>
  </si>
  <si>
    <t>Додаток 3</t>
  </si>
  <si>
    <t>Додаток 2</t>
  </si>
  <si>
    <t xml:space="preserve">Видатки на запобігання та ліквідацію надзвичайних ситуацій та наслідків стихійного лиха  </t>
  </si>
  <si>
    <t xml:space="preserve">Кошти, що передаються із загального фонду бюджету до бюджету розвитку ( спеціального фонду ) </t>
  </si>
  <si>
    <t xml:space="preserve">Субвенція на виконання власних повноважень територіальних громад, сіл, міст та їх об"єднань </t>
  </si>
  <si>
    <t xml:space="preserve">Проведення виборів народних депутатів Верховної Ради Автономної Республіки Крим, місцевих рад та сільських, селищних, міських голів </t>
  </si>
  <si>
    <t xml:space="preserve">Землеустрій </t>
  </si>
  <si>
    <t xml:space="preserve">Інші видатки </t>
  </si>
  <si>
    <t xml:space="preserve">Оплата праці і нарахування на заробітну плату </t>
  </si>
  <si>
    <t xml:space="preserve">Оплата праці  </t>
  </si>
  <si>
    <t xml:space="preserve">  Грошове забеспечення військовослужбовців</t>
  </si>
  <si>
    <t xml:space="preserve">Нарахування на оплату праці </t>
  </si>
  <si>
    <t xml:space="preserve">Використання товарів і послуг </t>
  </si>
  <si>
    <t xml:space="preserve">  Предмети, матеріали, обладнання та інвентар </t>
  </si>
  <si>
    <t xml:space="preserve">Видатки на відрядження </t>
  </si>
  <si>
    <t xml:space="preserve"> Видатки та заходи спеціального призначення </t>
  </si>
  <si>
    <t xml:space="preserve">  Оплата водопостачання та водовідведення</t>
  </si>
  <si>
    <t xml:space="preserve">Дослідження і розробки, окремі заходи по реалізації державних (регіональних) програм </t>
  </si>
  <si>
    <t xml:space="preserve">  Окремі заходи по реалізації державних (регіональних) програм, не віднесені  до заходів розвитку </t>
  </si>
  <si>
    <t xml:space="preserve">Обслуговування боргових зобов"язань </t>
  </si>
  <si>
    <t xml:space="preserve">Обслуговування внутрішніх  боргових зобов"язань </t>
  </si>
  <si>
    <t xml:space="preserve">Обслуговування зовнішніх боргових зобов"язань </t>
  </si>
  <si>
    <t xml:space="preserve">Поточні трансферти </t>
  </si>
  <si>
    <t>Поточні трансферти урядам іноземних держав та міжнародним організаціям</t>
  </si>
  <si>
    <t xml:space="preserve">Соціальне забеспечення </t>
  </si>
  <si>
    <t xml:space="preserve">  Інші виплати населенню  </t>
  </si>
  <si>
    <t xml:space="preserve">Інші поточні видатки </t>
  </si>
  <si>
    <t>Капітальне будівництво (придбання) житла</t>
  </si>
  <si>
    <t>Капітальне будівництво (придбання) інших об"єктів</t>
  </si>
  <si>
    <t xml:space="preserve">  Капітальний ремонт житлового фонду (приміщень)</t>
  </si>
  <si>
    <t>Капітальні трансферти урядам іноземних держав та міжнародним організаціям</t>
  </si>
  <si>
    <t>ВИДАТКИ</t>
  </si>
  <si>
    <t>Державне управління</t>
  </si>
  <si>
    <t>01</t>
  </si>
  <si>
    <t>Воскресенська селищна рада</t>
  </si>
  <si>
    <t>Х</t>
  </si>
  <si>
    <t>0110000</t>
  </si>
  <si>
    <t xml:space="preserve">Виконання видаткової частини бюджету  </t>
  </si>
  <si>
    <t xml:space="preserve"> у тому числі                                                                Поточні видатки</t>
  </si>
  <si>
    <t>Спеціальний фонд</t>
  </si>
  <si>
    <t>0110150</t>
  </si>
  <si>
    <t>0113191</t>
  </si>
  <si>
    <t>0113242</t>
  </si>
  <si>
    <t>0116030</t>
  </si>
  <si>
    <t>0116013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</si>
  <si>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</si>
  <si>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Інші видатки на соціальний захист ветеранів війни та праці</t>
  </si>
  <si>
    <t>Інші заходи у сфері соціального захисту і соціального забезпечення</t>
  </si>
  <si>
    <t>Забезпечення діяльності водопровідно-каналізаційного господарства.</t>
  </si>
  <si>
    <t>Організація благоустрою населених пунктів</t>
  </si>
  <si>
    <t>Міжбюджетні трансферти</t>
  </si>
  <si>
    <t>Відділ освіти,культури,молоді та спорту Воскресенської селищної ради</t>
  </si>
  <si>
    <t>06</t>
  </si>
  <si>
    <t>0610160</t>
  </si>
  <si>
    <t>Надання дошкільної освіти</t>
  </si>
  <si>
    <t>0611010</t>
  </si>
  <si>
    <t>Забезпечення діяльності інших закладів у сфері освіти</t>
  </si>
  <si>
    <t>Керівництво і управління у відповідній сфері у містах (місті Києві), селищах, селах,об"єднаних територіальних громадах.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</si>
  <si>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</si>
  <si>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</si>
  <si>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</si>
  <si>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0116071</t>
  </si>
  <si>
    <t>Інші програми та заходи у сфері освіти</t>
  </si>
  <si>
    <r>
      <t xml:space="preserve">  </t>
    </r>
    <r>
      <rPr>
        <sz val="11"/>
        <rFont val="Times New Roman"/>
        <family val="1"/>
        <charset val="204"/>
      </rPr>
      <t>Оплата послуг (крім комунальних)</t>
    </r>
  </si>
  <si>
    <r>
      <t xml:space="preserve">  </t>
    </r>
    <r>
      <rPr>
        <sz val="11"/>
        <rFont val="Times New Roman"/>
        <family val="1"/>
        <charset val="204"/>
      </rPr>
      <t>Реконструкція житлового фонду (приміщень)</t>
    </r>
  </si>
  <si>
    <r>
      <t>Капітальні трансферти підпри</t>
    </r>
    <r>
      <rPr>
        <i/>
        <sz val="11"/>
        <color indexed="8"/>
        <rFont val="Times New Roman"/>
        <family val="1"/>
        <charset val="204"/>
      </rPr>
      <t>ємствам (установам, організаціям)</t>
    </r>
  </si>
  <si>
    <r>
      <t xml:space="preserve">  </t>
    </r>
    <r>
      <rPr>
        <sz val="11"/>
        <rFont val="Times New Roman"/>
        <family val="1"/>
        <charset val="204"/>
      </rPr>
      <t>Надання інших внутрішніх кредитів</t>
    </r>
  </si>
  <si>
    <t>Виконання інвестиційних проектів за рахунок субвенцій з інших бюджетів</t>
  </si>
  <si>
    <t>0118110</t>
  </si>
  <si>
    <t>Заходи із запобігання та ліквідації надзвичайних ситуацій та наслідків стихійного лиха</t>
  </si>
  <si>
    <t xml:space="preserve">  Дослідження і розробки, окремі заходи розвитку по реалізації  державних   (регіональних) програм </t>
  </si>
  <si>
    <t xml:space="preserve"> ( грн. )</t>
  </si>
  <si>
    <t>Надання спеціальної освіти мистецькими школами</t>
  </si>
  <si>
    <t>08</t>
  </si>
  <si>
    <t>Відділ соціального захисту Воскресенської селищної ради</t>
  </si>
  <si>
    <t>37</t>
  </si>
  <si>
    <t>Фінансовий відділ Воскресенської селищної ради</t>
  </si>
  <si>
    <t>0611021</t>
  </si>
  <si>
    <t>Надання загальної середньої освіти закладами загальної середньої освіти</t>
  </si>
  <si>
    <t>0611031</t>
  </si>
  <si>
    <t>0611080</t>
  </si>
  <si>
    <t>0611141</t>
  </si>
  <si>
    <t>0611142</t>
  </si>
  <si>
    <t>0810160</t>
  </si>
  <si>
    <t>0813031</t>
  </si>
  <si>
    <t>Надання інших пільг окремим категоріям громадян відповідно до законодавства</t>
  </si>
  <si>
    <t>Компенсаційні виплати за пільговий проїзд окремих категорій громадян на залізничному транспорті</t>
  </si>
  <si>
    <t>0813035</t>
  </si>
  <si>
    <t>Пільгове медичне обслуговування осіб, які постраждали внаслідок Чорнобильської катастрофи</t>
  </si>
  <si>
    <t>0813050</t>
  </si>
  <si>
    <t>Видатки на поховання учасників бойових дій та осіб з інвалідністю внаслідок війни</t>
  </si>
  <si>
    <t>0813090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</si>
  <si>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</si>
  <si>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</si>
  <si>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</si>
  <si>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0813171</t>
  </si>
  <si>
    <t>0813191</t>
  </si>
  <si>
    <t>0813242</t>
  </si>
  <si>
    <t>Соціальний захист та соціальне забезпечення</t>
  </si>
  <si>
    <t>0113000</t>
  </si>
  <si>
    <t>0116000</t>
  </si>
  <si>
    <t>Житлово-комунальне господарство</t>
  </si>
  <si>
    <t>0370160</t>
  </si>
  <si>
    <t>0379770</t>
  </si>
  <si>
    <t>Забезпечення діяльності бібліотек</t>
  </si>
  <si>
    <t>0614030</t>
  </si>
  <si>
    <t>Забезпечення діяльності палаців і будинків культури, клубів, центрів дозвілля та інших клубних закладів</t>
  </si>
  <si>
    <t>0614060</t>
  </si>
  <si>
    <t>Культура і мистецтво</t>
  </si>
  <si>
    <t>0614000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</si>
  <si>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</si>
  <si>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</si>
  <si>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Економічна діяльність</t>
  </si>
  <si>
    <t>0117000</t>
  </si>
  <si>
    <t>0117330</t>
  </si>
  <si>
    <t>0118000</t>
  </si>
  <si>
    <t>Забезпечення діяльності місцевої пожежної охорони</t>
  </si>
  <si>
    <t>Інша діяльність</t>
  </si>
  <si>
    <t>0118130</t>
  </si>
  <si>
    <t>0379000</t>
  </si>
  <si>
    <t>0370000</t>
  </si>
  <si>
    <t>0379430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</si>
  <si>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</si>
  <si>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</si>
  <si>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0813000</t>
  </si>
  <si>
    <t>0611000</t>
  </si>
  <si>
    <t>Освіта</t>
  </si>
  <si>
    <t>0810000</t>
  </si>
  <si>
    <t>0610000</t>
  </si>
  <si>
    <t>0111000</t>
  </si>
  <si>
    <t>0111041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</si>
  <si>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</si>
  <si>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0117368</t>
  </si>
  <si>
    <t>0118240</t>
  </si>
  <si>
    <t>0379800</t>
  </si>
  <si>
    <t>0117650</t>
  </si>
  <si>
    <t>Джерело: https://oblikbudget.com.ua/article/946-kod-9000-mjbyudjetn-transferti»</t>
  </si>
  <si>
    <t>Заходи та роботи з територіальної оборони</t>
  </si>
  <si>
    <t>Проведення експертної грошової оцінки земельної ділянки чи права на неї</t>
  </si>
  <si>
    <t>0611200</t>
  </si>
  <si>
    <t>КПКВК</t>
  </si>
  <si>
    <t>Капітальний ремонт інших об`єктів</t>
  </si>
  <si>
    <t>Здійснення заходів із землеустрою</t>
  </si>
  <si>
    <t>0117130</t>
  </si>
  <si>
    <t>Відділ у справах дітей Воскресенської селищної ради</t>
  </si>
  <si>
    <t>09</t>
  </si>
  <si>
    <t>0910000</t>
  </si>
  <si>
    <t>0910160</t>
  </si>
  <si>
    <t xml:space="preserve">Здійснювач повноважень селищного голови,
секретар селищної ради                                                           
</t>
  </si>
  <si>
    <t>Здійснювач повноважень селищного голови,</t>
  </si>
  <si>
    <t xml:space="preserve">секретар селищної ради                                                           </t>
  </si>
  <si>
    <t>0813241</t>
  </si>
  <si>
    <t>Забезпечення діяльності інших закладів у сфері соціального захисту і соціального забезпечення</t>
  </si>
  <si>
    <t>Капітальне будівництво (придбання) інших об`єктів</t>
  </si>
  <si>
    <t>Аліна ОРЛОВА</t>
  </si>
  <si>
    <t>0117370</t>
  </si>
  <si>
    <t>Реалізація інших заходів щодо соціально-економічного розвитку територій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</si>
  <si>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</si>
  <si>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0611181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</si>
  <si>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</si>
  <si>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0611182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</si>
  <si>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</si>
  <si>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</si>
  <si>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</si>
  <si>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</si>
  <si>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Начальник фінансового відділу</t>
  </si>
  <si>
    <t>Будівництво освітніх установ та закладів</t>
  </si>
  <si>
    <t>0611300</t>
  </si>
  <si>
    <t>Ольга КОВАЛЕНКО</t>
  </si>
  <si>
    <t>0614082</t>
  </si>
  <si>
    <t>Інші заходи в галузі культури і мистецтва</t>
  </si>
  <si>
    <t>Реконструкція та реставрація інших об`єктів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</si>
  <si>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</si>
  <si>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</si>
  <si>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</si>
  <si>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</si>
  <si>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</si>
  <si>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0611279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</si>
  <si>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держави)</t>
  </si>
  <si>
    <t>0611501</t>
  </si>
  <si>
    <r>
      <t>до  рішення Воскресенської селищної ради "Звіт про виконання селищного бюджету Воскресенської 
селищної територіальної громади
 за 2025 р.</t>
    </r>
    <r>
      <rPr>
        <sz val="8"/>
        <color indexed="8"/>
        <rFont val="Arial Cyr"/>
        <charset val="204"/>
      </rPr>
      <t xml:space="preserve"> №1  від 26.02.2026 р."</t>
    </r>
  </si>
  <si>
    <t>Виконання бюджету  по видатках  за І квартал 2026 р. за кодами економічної класифікації видатків бюджету Воскресенської територіальної громади</t>
  </si>
  <si>
    <t>Виконано за І квартал 2026 р.</t>
  </si>
  <si>
    <t>до  рішення Воскресенської селищної ради   "Звіт про виконання селищного бюджету Воскресенської селищної територіальної громади І квартал за 2026 р. №  від .05.2026 р."</t>
  </si>
  <si>
    <t>Воскресенської селищної територіальної громади по кодам програмної класифікації видатків за І квартал 2026 р.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</si>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</sst>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9" formatCode="0.000"/>
  </numFmts>
  <fonts count="33" x14ac:knownFonts="1">
    <font>
      <sz val="10"/>
      <name val="Arial Cyr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Times New Roman Cyr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Arial Cyr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/>
  </cellStyleXfs>
  <cellXfs count="136">
    <xf numFmtId="0" fontId="0" fillId="0" borderId="0" xfId="0"/>
    <xf numFmtId="0" fontId="4" fillId="2" borderId="0" xfId="0" applyFont="1" applyFill="1"/>
    <xf numFmtId="0" fontId="0" fillId="2" borderId="0" xfId="0" applyFill="1"/>
    <xf numFmtId="0" fontId="28" fillId="2" borderId="0" xfId="0" applyFont="1" applyFill="1"/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2" fontId="14" fillId="2" borderId="2" xfId="1" quotePrefix="1" applyNumberFormat="1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2" fontId="29" fillId="2" borderId="2" xfId="1" applyNumberFormat="1" applyFont="1" applyFill="1" applyBorder="1" applyAlignment="1">
      <alignment vertical="center" wrapText="1"/>
    </xf>
    <xf numFmtId="0" fontId="30" fillId="2" borderId="2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15" fillId="2" borderId="2" xfId="1" applyNumberFormat="1" applyFont="1" applyFill="1" applyBorder="1" applyAlignment="1">
      <alignment vertical="center" wrapText="1"/>
    </xf>
    <xf numFmtId="0" fontId="23" fillId="2" borderId="1" xfId="1" quotePrefix="1" applyFont="1" applyFill="1" applyBorder="1" applyAlignment="1">
      <alignment horizontal="center" vertical="center" wrapText="1"/>
    </xf>
    <xf numFmtId="2" fontId="14" fillId="2" borderId="2" xfId="1" applyNumberFormat="1" applyFont="1" applyFill="1" applyBorder="1" applyAlignment="1">
      <alignment vertical="center" wrapText="1"/>
    </xf>
    <xf numFmtId="0" fontId="22" fillId="2" borderId="1" xfId="1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09" fontId="7" fillId="2" borderId="6" xfId="0" applyNumberFormat="1" applyFont="1" applyFill="1" applyBorder="1" applyAlignment="1">
      <alignment horizontal="center" vertical="center"/>
    </xf>
    <xf numFmtId="209" fontId="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209" fontId="4" fillId="2" borderId="7" xfId="0" applyNumberFormat="1" applyFont="1" applyFill="1" applyBorder="1" applyAlignment="1">
      <alignment horizontal="center" vertical="center"/>
    </xf>
    <xf numFmtId="20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0" fillId="2" borderId="0" xfId="0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209" fontId="5" fillId="2" borderId="0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209" fontId="6" fillId="2" borderId="0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wrapText="1"/>
    </xf>
    <xf numFmtId="209" fontId="6" fillId="2" borderId="0" xfId="0" applyNumberFormat="1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3" fontId="25" fillId="2" borderId="7" xfId="0" applyNumberFormat="1" applyFont="1" applyFill="1" applyBorder="1" applyAlignment="1">
      <alignment horizontal="center" vertical="center"/>
    </xf>
    <xf numFmtId="3" fontId="24" fillId="2" borderId="5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8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209" fontId="6" fillId="0" borderId="0" xfId="0" applyNumberFormat="1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/>
    <xf numFmtId="3" fontId="0" fillId="2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ill="1" applyAlignment="1"/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18"/>
  <sheetViews>
    <sheetView topLeftCell="A143" zoomScale="110" zoomScaleNormal="110" workbookViewId="0">
      <selection activeCell="D104" sqref="D104"/>
    </sheetView>
  </sheetViews>
  <sheetFormatPr defaultRowHeight="12.75" x14ac:dyDescent="0.2"/>
  <cols>
    <col min="1" max="1" width="45.28515625" style="2" customWidth="1"/>
    <col min="2" max="2" width="11.42578125" style="2" customWidth="1"/>
    <col min="3" max="3" width="15.140625" style="2" customWidth="1"/>
    <col min="4" max="4" width="15.42578125" style="2" customWidth="1"/>
    <col min="5" max="5" width="15.7109375" style="2" customWidth="1"/>
    <col min="6" max="6" width="10.28515625" style="2" bestFit="1" customWidth="1"/>
    <col min="7" max="16384" width="9.140625" style="2"/>
  </cols>
  <sheetData>
    <row r="1" spans="1:5" x14ac:dyDescent="0.2">
      <c r="A1" s="1"/>
      <c r="B1" s="1"/>
      <c r="C1" s="116" t="s">
        <v>49</v>
      </c>
      <c r="D1" s="116"/>
      <c r="E1" s="116"/>
    </row>
    <row r="2" spans="1:5" ht="45" customHeight="1" x14ac:dyDescent="0.2">
      <c r="A2" s="1"/>
      <c r="B2" s="117" t="s">
        <v>228</v>
      </c>
      <c r="C2" s="117"/>
      <c r="D2" s="117"/>
      <c r="E2" s="117"/>
    </row>
    <row r="3" spans="1:5" ht="1.5" customHeight="1" x14ac:dyDescent="0.2">
      <c r="A3" s="1"/>
      <c r="B3" s="1"/>
      <c r="C3" s="3"/>
      <c r="D3" s="3"/>
      <c r="E3" s="4"/>
    </row>
    <row r="4" spans="1:5" ht="29.25" customHeight="1" x14ac:dyDescent="0.25">
      <c r="A4" s="118" t="s">
        <v>85</v>
      </c>
      <c r="B4" s="118"/>
      <c r="C4" s="118"/>
      <c r="D4" s="118"/>
      <c r="E4" s="118"/>
    </row>
    <row r="5" spans="1:5" ht="38.25" customHeight="1" x14ac:dyDescent="0.25">
      <c r="A5" s="118" t="s">
        <v>232</v>
      </c>
      <c r="B5" s="118"/>
      <c r="C5" s="118"/>
      <c r="D5" s="118"/>
      <c r="E5" s="118"/>
    </row>
    <row r="6" spans="1:5" ht="12" customHeight="1" thickBot="1" x14ac:dyDescent="0.25">
      <c r="A6" s="1"/>
      <c r="B6" s="1"/>
      <c r="C6" s="1"/>
      <c r="D6" s="1"/>
      <c r="E6" s="5" t="s">
        <v>119</v>
      </c>
    </row>
    <row r="7" spans="1:5" ht="20.25" customHeight="1" x14ac:dyDescent="0.2">
      <c r="A7" s="119" t="s">
        <v>79</v>
      </c>
      <c r="B7" s="121" t="s">
        <v>188</v>
      </c>
      <c r="C7" s="121" t="s">
        <v>230</v>
      </c>
      <c r="D7" s="121"/>
      <c r="E7" s="121"/>
    </row>
    <row r="8" spans="1:5" ht="31.5" customHeight="1" x14ac:dyDescent="0.2">
      <c r="A8" s="120"/>
      <c r="B8" s="122"/>
      <c r="C8" s="6" t="s">
        <v>43</v>
      </c>
      <c r="D8" s="6" t="s">
        <v>44</v>
      </c>
      <c r="E8" s="7" t="s">
        <v>45</v>
      </c>
    </row>
    <row r="9" spans="1:5" ht="15.75" customHeight="1" x14ac:dyDescent="0.2">
      <c r="A9" s="8">
        <v>1</v>
      </c>
      <c r="B9" s="9">
        <v>2</v>
      </c>
      <c r="C9" s="10">
        <v>3</v>
      </c>
      <c r="D9" s="10">
        <v>4</v>
      </c>
      <c r="E9" s="10">
        <v>5</v>
      </c>
    </row>
    <row r="10" spans="1:5" ht="15.75" customHeight="1" x14ac:dyDescent="0.2">
      <c r="A10" s="11" t="s">
        <v>82</v>
      </c>
      <c r="B10" s="12" t="s">
        <v>81</v>
      </c>
      <c r="C10" s="89">
        <f>+C11+C13+C18+C23+C29</f>
        <v>9488899.959999999</v>
      </c>
      <c r="D10" s="89">
        <f>+D11+D13+D15+D18+D23+D29</f>
        <v>3459590.87</v>
      </c>
      <c r="E10" s="89">
        <f>+C10+D10</f>
        <v>12948490.829999998</v>
      </c>
    </row>
    <row r="11" spans="1:5" ht="15.75" customHeight="1" x14ac:dyDescent="0.2">
      <c r="A11" s="11" t="s">
        <v>80</v>
      </c>
      <c r="B11" s="13" t="s">
        <v>84</v>
      </c>
      <c r="C11" s="90">
        <f>+C12</f>
        <v>6187595.3899999997</v>
      </c>
      <c r="D11" s="90">
        <f>+D12</f>
        <v>56426.12</v>
      </c>
      <c r="E11" s="90">
        <f>+C11+D11</f>
        <v>6244021.5099999998</v>
      </c>
    </row>
    <row r="12" spans="1:5" ht="49.5" customHeight="1" x14ac:dyDescent="0.2">
      <c r="A12" s="14" t="s">
        <v>93</v>
      </c>
      <c r="B12" s="15" t="s">
        <v>88</v>
      </c>
      <c r="C12" s="91">
        <v>6187595.3899999997</v>
      </c>
      <c r="D12" s="91">
        <v>56426.12</v>
      </c>
      <c r="E12" s="89">
        <f>+C12+D12</f>
        <v>6244021.5099999998</v>
      </c>
    </row>
    <row r="13" spans="1:5" ht="19.5" customHeight="1" x14ac:dyDescent="0.2">
      <c r="A13" s="16" t="s">
        <v>174</v>
      </c>
      <c r="B13" s="13" t="s">
        <v>177</v>
      </c>
      <c r="C13" s="92">
        <f>+C14</f>
        <v>0</v>
      </c>
      <c r="D13" s="92">
        <f>+D14</f>
        <v>0</v>
      </c>
      <c r="E13" s="90">
        <f>+C13+D13</f>
        <v>0</v>
      </c>
    </row>
    <row r="14" spans="1:5" ht="28.5" customHeight="1" x14ac:dyDescent="0.2">
      <c r="A14" s="17" t="s">
        <v>126</v>
      </c>
      <c r="B14" s="15" t="s">
        <v>178</v>
      </c>
      <c r="C14" s="91">
        <v>0</v>
      </c>
      <c r="D14" s="91">
        <v>0</v>
      </c>
      <c r="E14" s="89">
        <f>+C14+D14</f>
        <v>0</v>
      </c>
    </row>
    <row r="15" spans="1:5" ht="15.75" customHeight="1" x14ac:dyDescent="0.2">
      <c r="A15" s="18" t="s">
        <v>146</v>
      </c>
      <c r="B15" s="19" t="s">
        <v>147</v>
      </c>
      <c r="C15" s="90">
        <f>+C16+C17</f>
        <v>0</v>
      </c>
      <c r="D15" s="90">
        <f>+D16+D17</f>
        <v>0</v>
      </c>
      <c r="E15" s="90">
        <f>SUM(C15:D15)</f>
        <v>0</v>
      </c>
    </row>
    <row r="16" spans="1:5" ht="31.5" customHeight="1" x14ac:dyDescent="0.2">
      <c r="A16" s="20" t="s">
        <v>94</v>
      </c>
      <c r="B16" s="21" t="s">
        <v>89</v>
      </c>
      <c r="C16" s="93">
        <v>0</v>
      </c>
      <c r="D16" s="93">
        <v>0</v>
      </c>
      <c r="E16" s="89">
        <f>+C16+D16</f>
        <v>0</v>
      </c>
    </row>
    <row r="17" spans="1:5" ht="31.5" customHeight="1" x14ac:dyDescent="0.2">
      <c r="A17" s="22" t="s">
        <v>95</v>
      </c>
      <c r="B17" s="21" t="s">
        <v>90</v>
      </c>
      <c r="C17" s="93"/>
      <c r="D17" s="93">
        <v>0</v>
      </c>
      <c r="E17" s="89">
        <f>+C17+D17</f>
        <v>0</v>
      </c>
    </row>
    <row r="18" spans="1:5" ht="17.25" customHeight="1" x14ac:dyDescent="0.2">
      <c r="A18" s="23" t="s">
        <v>149</v>
      </c>
      <c r="B18" s="19" t="s">
        <v>148</v>
      </c>
      <c r="C18" s="90">
        <f>+C19+C20+C21+C22</f>
        <v>2232367.73</v>
      </c>
      <c r="D18" s="90">
        <f>+D19+D20+D21+D22</f>
        <v>3403164.75</v>
      </c>
      <c r="E18" s="90">
        <f>+C18+D18</f>
        <v>5635532.4800000004</v>
      </c>
    </row>
    <row r="19" spans="1:5" ht="26.45" customHeight="1" x14ac:dyDescent="0.2">
      <c r="A19" s="22" t="s">
        <v>96</v>
      </c>
      <c r="B19" s="21" t="s">
        <v>92</v>
      </c>
      <c r="C19" s="93">
        <v>0</v>
      </c>
      <c r="D19" s="93">
        <v>2911586.25</v>
      </c>
      <c r="E19" s="89">
        <f>+C19+D19</f>
        <v>2911586.25</v>
      </c>
    </row>
    <row r="20" spans="1:5" ht="37.5" customHeight="1" x14ac:dyDescent="0.2">
      <c r="A20" s="22" t="s">
        <v>159</v>
      </c>
      <c r="B20" s="21" t="s">
        <v>158</v>
      </c>
      <c r="C20" s="93">
        <v>1141256.02</v>
      </c>
      <c r="D20" s="93">
        <v>0</v>
      </c>
      <c r="E20" s="89">
        <f>SUM(C20:D20)</f>
        <v>1141256.02</v>
      </c>
    </row>
    <row r="21" spans="1:5" ht="15.75" customHeight="1" x14ac:dyDescent="0.2">
      <c r="A21" s="22" t="s">
        <v>97</v>
      </c>
      <c r="B21" s="21" t="s">
        <v>91</v>
      </c>
      <c r="C21" s="93">
        <v>257749.17</v>
      </c>
      <c r="D21" s="93">
        <v>491578.5</v>
      </c>
      <c r="E21" s="89">
        <f>+C21+D21</f>
        <v>749327.67</v>
      </c>
    </row>
    <row r="22" spans="1:5" ht="71.25" customHeight="1" x14ac:dyDescent="0.2">
      <c r="A22" s="24" t="s">
        <v>108</v>
      </c>
      <c r="B22" s="21" t="s">
        <v>109</v>
      </c>
      <c r="C22" s="93">
        <v>833362.54</v>
      </c>
      <c r="D22" s="93">
        <v>0</v>
      </c>
      <c r="E22" s="89">
        <f>SUM(C22:D22)</f>
        <v>833362.54</v>
      </c>
    </row>
    <row r="23" spans="1:5" ht="15.6" customHeight="1" x14ac:dyDescent="0.2">
      <c r="A23" s="25" t="s">
        <v>160</v>
      </c>
      <c r="B23" s="19" t="s">
        <v>161</v>
      </c>
      <c r="C23" s="90">
        <f>+C24+C25+C27+C26</f>
        <v>0</v>
      </c>
      <c r="D23" s="90">
        <f>+D24+D25+D27+D26+D28</f>
        <v>0</v>
      </c>
      <c r="E23" s="90">
        <f>+C23+D23</f>
        <v>0</v>
      </c>
    </row>
    <row r="24" spans="1:5" ht="15.6" customHeight="1" x14ac:dyDescent="0.2">
      <c r="A24" s="22" t="s">
        <v>190</v>
      </c>
      <c r="B24" s="21" t="s">
        <v>191</v>
      </c>
      <c r="C24" s="93">
        <v>0</v>
      </c>
      <c r="D24" s="93">
        <v>0</v>
      </c>
      <c r="E24" s="89">
        <f>SUM(C24:D24)</f>
        <v>0</v>
      </c>
    </row>
    <row r="25" spans="1:5" ht="25.9" customHeight="1" x14ac:dyDescent="0.2">
      <c r="A25" s="22" t="s">
        <v>115</v>
      </c>
      <c r="B25" s="21" t="s">
        <v>162</v>
      </c>
      <c r="C25" s="93">
        <v>0</v>
      </c>
      <c r="D25" s="93">
        <v>0</v>
      </c>
      <c r="E25" s="89">
        <f>SUM(C25:D25)</f>
        <v>0</v>
      </c>
    </row>
    <row r="26" spans="1:5" ht="25.9" customHeight="1" x14ac:dyDescent="0.2">
      <c r="A26" s="22" t="s">
        <v>204</v>
      </c>
      <c r="B26" s="21" t="s">
        <v>203</v>
      </c>
      <c r="C26" s="93">
        <v>0</v>
      </c>
      <c r="D26" s="93">
        <v>0</v>
      </c>
      <c r="E26" s="89">
        <f>SUM(C26:D26)</f>
        <v>0</v>
      </c>
    </row>
    <row r="27" spans="1:5" ht="25.9" customHeight="1" x14ac:dyDescent="0.2">
      <c r="A27" s="22" t="s">
        <v>201</v>
      </c>
      <c r="B27" s="21" t="s">
        <v>180</v>
      </c>
      <c r="C27" s="93">
        <v>0</v>
      </c>
      <c r="D27" s="93">
        <v>0</v>
      </c>
      <c r="E27" s="89">
        <f>SUM(C27:D27)</f>
        <v>0</v>
      </c>
    </row>
    <row r="28" spans="1:5" ht="25.9" customHeight="1" x14ac:dyDescent="0.2">
      <c r="A28" s="22" t="s">
        <v>186</v>
      </c>
      <c r="B28" s="21" t="s">
        <v>183</v>
      </c>
      <c r="C28" s="93">
        <v>0</v>
      </c>
      <c r="D28" s="93">
        <v>0</v>
      </c>
      <c r="E28" s="89">
        <f>SUM(C28:D28)</f>
        <v>0</v>
      </c>
    </row>
    <row r="29" spans="1:5" ht="17.25" customHeight="1" x14ac:dyDescent="0.2">
      <c r="A29" s="26" t="s">
        <v>165</v>
      </c>
      <c r="B29" s="19" t="s">
        <v>163</v>
      </c>
      <c r="C29" s="90">
        <f>C30+C31</f>
        <v>1068936.8400000001</v>
      </c>
      <c r="D29" s="90">
        <f>D30+D31</f>
        <v>0</v>
      </c>
      <c r="E29" s="90">
        <f>+C29+D29</f>
        <v>1068936.8400000001</v>
      </c>
    </row>
    <row r="30" spans="1:5" ht="26.45" customHeight="1" x14ac:dyDescent="0.2">
      <c r="A30" s="22" t="s">
        <v>117</v>
      </c>
      <c r="B30" s="21" t="s">
        <v>116</v>
      </c>
      <c r="C30" s="93">
        <v>0</v>
      </c>
      <c r="D30" s="93">
        <v>0</v>
      </c>
      <c r="E30" s="89">
        <f>+C30+D30</f>
        <v>0</v>
      </c>
    </row>
    <row r="31" spans="1:5" ht="15" customHeight="1" x14ac:dyDescent="0.2">
      <c r="A31" s="22" t="s">
        <v>164</v>
      </c>
      <c r="B31" s="21" t="s">
        <v>166</v>
      </c>
      <c r="C31" s="93">
        <v>1068936.8400000001</v>
      </c>
      <c r="D31" s="93">
        <v>0</v>
      </c>
      <c r="E31" s="89">
        <f>+C31+D31</f>
        <v>1068936.8400000001</v>
      </c>
    </row>
    <row r="32" spans="1:5" ht="25.5" hidden="1" x14ac:dyDescent="0.2">
      <c r="A32" s="27" t="s">
        <v>50</v>
      </c>
      <c r="B32" s="15"/>
      <c r="C32" s="93"/>
      <c r="D32" s="93"/>
      <c r="E32" s="89"/>
    </row>
    <row r="33" spans="1:5" ht="38.25" hidden="1" x14ac:dyDescent="0.2">
      <c r="A33" s="27" t="s">
        <v>53</v>
      </c>
      <c r="B33" s="15"/>
      <c r="C33" s="93"/>
      <c r="D33" s="93"/>
      <c r="E33" s="89"/>
    </row>
    <row r="34" spans="1:5" ht="25.5" hidden="1" x14ac:dyDescent="0.2">
      <c r="A34" s="28" t="s">
        <v>51</v>
      </c>
      <c r="B34" s="21"/>
      <c r="C34" s="93"/>
      <c r="D34" s="93"/>
      <c r="E34" s="89"/>
    </row>
    <row r="35" spans="1:5" ht="25.5" hidden="1" x14ac:dyDescent="0.2">
      <c r="A35" s="28" t="s">
        <v>52</v>
      </c>
      <c r="B35" s="21"/>
      <c r="C35" s="93"/>
      <c r="D35" s="93"/>
      <c r="E35" s="89"/>
    </row>
    <row r="36" spans="1:5" ht="15" hidden="1" x14ac:dyDescent="0.2">
      <c r="A36" s="28"/>
      <c r="B36" s="21"/>
      <c r="C36" s="93"/>
      <c r="D36" s="93"/>
      <c r="E36" s="89"/>
    </row>
    <row r="37" spans="1:5" ht="15" hidden="1" x14ac:dyDescent="0.2">
      <c r="A37" s="28"/>
      <c r="B37" s="21"/>
      <c r="C37" s="93"/>
      <c r="D37" s="93"/>
      <c r="E37" s="89"/>
    </row>
    <row r="38" spans="1:5" ht="15" hidden="1" x14ac:dyDescent="0.2">
      <c r="A38" s="29"/>
      <c r="B38" s="13"/>
      <c r="C38" s="93"/>
      <c r="D38" s="93"/>
      <c r="E38" s="89"/>
    </row>
    <row r="39" spans="1:5" ht="15" hidden="1" x14ac:dyDescent="0.2">
      <c r="A39" s="27"/>
      <c r="B39" s="15"/>
      <c r="C39" s="93"/>
      <c r="D39" s="93"/>
      <c r="E39" s="89"/>
    </row>
    <row r="40" spans="1:5" ht="15" hidden="1" x14ac:dyDescent="0.2">
      <c r="A40" s="30"/>
      <c r="B40" s="31"/>
      <c r="C40" s="93"/>
      <c r="D40" s="93"/>
      <c r="E40" s="89"/>
    </row>
    <row r="41" spans="1:5" ht="15" hidden="1" x14ac:dyDescent="0.2">
      <c r="A41" s="30"/>
      <c r="B41" s="31"/>
      <c r="C41" s="93"/>
      <c r="D41" s="93"/>
      <c r="E41" s="89"/>
    </row>
    <row r="42" spans="1:5" ht="15" hidden="1" x14ac:dyDescent="0.2">
      <c r="A42" s="32"/>
      <c r="B42" s="33"/>
      <c r="C42" s="89"/>
      <c r="D42" s="93"/>
      <c r="E42" s="89"/>
    </row>
    <row r="43" spans="1:5" ht="15" hidden="1" x14ac:dyDescent="0.2">
      <c r="A43" s="34"/>
      <c r="B43" s="21"/>
      <c r="C43" s="93"/>
      <c r="D43" s="93"/>
      <c r="E43" s="89"/>
    </row>
    <row r="44" spans="1:5" ht="15" hidden="1" x14ac:dyDescent="0.2">
      <c r="A44" s="34"/>
      <c r="B44" s="21"/>
      <c r="C44" s="93"/>
      <c r="D44" s="93"/>
      <c r="E44" s="89"/>
    </row>
    <row r="45" spans="1:5" ht="15" hidden="1" x14ac:dyDescent="0.2">
      <c r="A45" s="34"/>
      <c r="B45" s="21"/>
      <c r="C45" s="93"/>
      <c r="D45" s="93"/>
      <c r="E45" s="89"/>
    </row>
    <row r="46" spans="1:5" ht="15" hidden="1" x14ac:dyDescent="0.2">
      <c r="A46" s="34"/>
      <c r="B46" s="21"/>
      <c r="C46" s="93"/>
      <c r="D46" s="93"/>
      <c r="E46" s="89"/>
    </row>
    <row r="47" spans="1:5" ht="15" hidden="1" x14ac:dyDescent="0.2">
      <c r="A47" s="34"/>
      <c r="B47" s="21"/>
      <c r="C47" s="93"/>
      <c r="D47" s="93"/>
      <c r="E47" s="89"/>
    </row>
    <row r="48" spans="1:5" ht="15" hidden="1" x14ac:dyDescent="0.2">
      <c r="A48" s="34"/>
      <c r="B48" s="21"/>
      <c r="C48" s="93"/>
      <c r="D48" s="93"/>
      <c r="E48" s="89"/>
    </row>
    <row r="49" spans="1:5" ht="15" hidden="1" x14ac:dyDescent="0.2">
      <c r="A49" s="30"/>
      <c r="B49" s="31"/>
      <c r="C49" s="93"/>
      <c r="D49" s="93"/>
      <c r="E49" s="89"/>
    </row>
    <row r="50" spans="1:5" ht="13.15" hidden="1" customHeight="1" x14ac:dyDescent="0.2">
      <c r="A50" s="27"/>
      <c r="B50" s="15"/>
      <c r="C50" s="93"/>
      <c r="D50" s="93"/>
      <c r="E50" s="89"/>
    </row>
    <row r="51" spans="1:5" ht="13.15" hidden="1" customHeight="1" x14ac:dyDescent="0.2">
      <c r="A51" s="27"/>
      <c r="B51" s="15"/>
      <c r="C51" s="93"/>
      <c r="D51" s="93"/>
      <c r="E51" s="89"/>
    </row>
    <row r="52" spans="1:5" ht="13.15" hidden="1" customHeight="1" x14ac:dyDescent="0.2">
      <c r="A52" s="27"/>
      <c r="B52" s="15"/>
      <c r="C52" s="93"/>
      <c r="D52" s="93"/>
      <c r="E52" s="89"/>
    </row>
    <row r="53" spans="1:5" ht="13.15" hidden="1" customHeight="1" x14ac:dyDescent="0.2">
      <c r="A53" s="27"/>
      <c r="B53" s="15"/>
      <c r="C53" s="93"/>
      <c r="D53" s="93"/>
      <c r="E53" s="89"/>
    </row>
    <row r="54" spans="1:5" ht="15" hidden="1" x14ac:dyDescent="0.2">
      <c r="A54" s="18"/>
      <c r="B54" s="12"/>
      <c r="C54" s="93"/>
      <c r="D54" s="93"/>
      <c r="E54" s="89"/>
    </row>
    <row r="55" spans="1:5" ht="15" hidden="1" x14ac:dyDescent="0.2">
      <c r="A55" s="35"/>
      <c r="B55" s="36"/>
      <c r="C55" s="89"/>
      <c r="D55" s="93"/>
      <c r="E55" s="89"/>
    </row>
    <row r="56" spans="1:5" ht="15" hidden="1" x14ac:dyDescent="0.2">
      <c r="A56" s="32"/>
      <c r="B56" s="33"/>
      <c r="C56" s="93"/>
      <c r="D56" s="93"/>
      <c r="E56" s="89"/>
    </row>
    <row r="57" spans="1:5" ht="15" hidden="1" x14ac:dyDescent="0.2">
      <c r="A57" s="32"/>
      <c r="B57" s="33"/>
      <c r="C57" s="93"/>
      <c r="D57" s="93"/>
      <c r="E57" s="89"/>
    </row>
    <row r="58" spans="1:5" ht="15" hidden="1" x14ac:dyDescent="0.2">
      <c r="A58" s="32"/>
      <c r="B58" s="33"/>
      <c r="C58" s="93"/>
      <c r="D58" s="93"/>
      <c r="E58" s="89"/>
    </row>
    <row r="59" spans="1:5" ht="15" hidden="1" x14ac:dyDescent="0.2">
      <c r="A59" s="27"/>
      <c r="B59" s="15"/>
      <c r="C59" s="93"/>
      <c r="D59" s="93"/>
      <c r="E59" s="89"/>
    </row>
    <row r="60" spans="1:5" ht="15" hidden="1" x14ac:dyDescent="0.2">
      <c r="A60" s="27"/>
      <c r="B60" s="15"/>
      <c r="C60" s="93"/>
      <c r="D60" s="93"/>
      <c r="E60" s="89"/>
    </row>
    <row r="61" spans="1:5" ht="15" hidden="1" x14ac:dyDescent="0.2">
      <c r="A61" s="27"/>
      <c r="B61" s="15"/>
      <c r="C61" s="93"/>
      <c r="D61" s="93"/>
      <c r="E61" s="89"/>
    </row>
    <row r="62" spans="1:5" ht="15" hidden="1" x14ac:dyDescent="0.2">
      <c r="A62" s="29"/>
      <c r="B62" s="13"/>
      <c r="C62" s="93"/>
      <c r="D62" s="93"/>
      <c r="E62" s="89"/>
    </row>
    <row r="63" spans="1:5" ht="15" hidden="1" x14ac:dyDescent="0.2">
      <c r="A63" s="18"/>
      <c r="B63" s="12"/>
      <c r="C63" s="89"/>
      <c r="D63" s="93"/>
      <c r="E63" s="89"/>
    </row>
    <row r="64" spans="1:5" ht="15" hidden="1" x14ac:dyDescent="0.2">
      <c r="A64" s="35"/>
      <c r="B64" s="36"/>
      <c r="C64" s="89"/>
      <c r="D64" s="93"/>
      <c r="E64" s="89"/>
    </row>
    <row r="65" spans="1:5" ht="15" hidden="1" x14ac:dyDescent="0.2">
      <c r="A65" s="30"/>
      <c r="B65" s="31"/>
      <c r="C65" s="93"/>
      <c r="D65" s="93"/>
      <c r="E65" s="89"/>
    </row>
    <row r="66" spans="1:5" ht="15" hidden="1" x14ac:dyDescent="0.2">
      <c r="A66" s="30"/>
      <c r="B66" s="31"/>
      <c r="C66" s="93"/>
      <c r="D66" s="93"/>
      <c r="E66" s="89"/>
    </row>
    <row r="67" spans="1:5" ht="15" hidden="1" x14ac:dyDescent="0.2">
      <c r="A67" s="34"/>
      <c r="B67" s="21"/>
      <c r="C67" s="93"/>
      <c r="D67" s="93"/>
      <c r="E67" s="89"/>
    </row>
    <row r="68" spans="1:5" ht="15" hidden="1" x14ac:dyDescent="0.2">
      <c r="A68" s="34"/>
      <c r="B68" s="21"/>
      <c r="C68" s="93"/>
      <c r="D68" s="93"/>
      <c r="E68" s="89"/>
    </row>
    <row r="69" spans="1:5" ht="15" hidden="1" x14ac:dyDescent="0.2">
      <c r="A69" s="30"/>
      <c r="B69" s="31"/>
      <c r="C69" s="93"/>
      <c r="D69" s="93"/>
      <c r="E69" s="89"/>
    </row>
    <row r="70" spans="1:5" ht="15" hidden="1" x14ac:dyDescent="0.2">
      <c r="A70" s="27"/>
      <c r="B70" s="15"/>
      <c r="C70" s="93"/>
      <c r="D70" s="93"/>
      <c r="E70" s="89"/>
    </row>
    <row r="71" spans="1:5" ht="15" hidden="1" x14ac:dyDescent="0.2">
      <c r="A71" s="27"/>
      <c r="B71" s="15"/>
      <c r="C71" s="93"/>
      <c r="D71" s="93"/>
      <c r="E71" s="89"/>
    </row>
    <row r="72" spans="1:5" ht="15" hidden="1" x14ac:dyDescent="0.2">
      <c r="A72" s="32"/>
      <c r="B72" s="33"/>
      <c r="C72" s="93"/>
      <c r="D72" s="93"/>
      <c r="E72" s="89"/>
    </row>
    <row r="73" spans="1:5" ht="15" hidden="1" x14ac:dyDescent="0.2">
      <c r="A73" s="18"/>
      <c r="B73" s="12"/>
      <c r="C73" s="93"/>
      <c r="D73" s="93"/>
      <c r="E73" s="89"/>
    </row>
    <row r="74" spans="1:5" ht="15" hidden="1" x14ac:dyDescent="0.2">
      <c r="A74" s="18"/>
      <c r="B74" s="12"/>
      <c r="C74" s="93"/>
      <c r="D74" s="93"/>
      <c r="E74" s="89"/>
    </row>
    <row r="75" spans="1:5" ht="15" hidden="1" x14ac:dyDescent="0.2">
      <c r="A75" s="18"/>
      <c r="B75" s="12"/>
      <c r="C75" s="93"/>
      <c r="D75" s="93"/>
      <c r="E75" s="89"/>
    </row>
    <row r="76" spans="1:5" ht="15" hidden="1" x14ac:dyDescent="0.2">
      <c r="A76" s="18"/>
      <c r="B76" s="12"/>
      <c r="C76" s="93"/>
      <c r="D76" s="93"/>
      <c r="E76" s="89"/>
    </row>
    <row r="77" spans="1:5" ht="15" hidden="1" x14ac:dyDescent="0.2">
      <c r="A77" s="18"/>
      <c r="B77" s="12"/>
      <c r="C77" s="93"/>
      <c r="D77" s="93"/>
      <c r="E77" s="89"/>
    </row>
    <row r="78" spans="1:5" ht="15" hidden="1" x14ac:dyDescent="0.2">
      <c r="A78" s="35"/>
      <c r="B78" s="36"/>
      <c r="C78" s="93"/>
      <c r="D78" s="93"/>
      <c r="E78" s="89"/>
    </row>
    <row r="79" spans="1:5" ht="15" hidden="1" x14ac:dyDescent="0.2">
      <c r="A79" s="32"/>
      <c r="B79" s="33"/>
      <c r="C79" s="93"/>
      <c r="D79" s="93"/>
      <c r="E79" s="89"/>
    </row>
    <row r="80" spans="1:5" ht="15" hidden="1" x14ac:dyDescent="0.2">
      <c r="A80" s="30"/>
      <c r="B80" s="31"/>
      <c r="C80" s="93"/>
      <c r="D80" s="93"/>
      <c r="E80" s="89"/>
    </row>
    <row r="81" spans="1:5" ht="15" hidden="1" x14ac:dyDescent="0.2">
      <c r="A81" s="30"/>
      <c r="B81" s="31"/>
      <c r="C81" s="93"/>
      <c r="D81" s="93"/>
      <c r="E81" s="89"/>
    </row>
    <row r="82" spans="1:5" ht="15" hidden="1" x14ac:dyDescent="0.2">
      <c r="A82" s="32"/>
      <c r="B82" s="33"/>
      <c r="C82" s="93"/>
      <c r="D82" s="93"/>
      <c r="E82" s="89"/>
    </row>
    <row r="83" spans="1:5" ht="15" hidden="1" x14ac:dyDescent="0.2">
      <c r="A83" s="30"/>
      <c r="B83" s="31"/>
      <c r="C83" s="93"/>
      <c r="D83" s="93"/>
      <c r="E83" s="89"/>
    </row>
    <row r="84" spans="1:5" ht="15" hidden="1" x14ac:dyDescent="0.2">
      <c r="A84" s="18"/>
      <c r="B84" s="12"/>
      <c r="C84" s="93"/>
      <c r="D84" s="93"/>
      <c r="E84" s="89"/>
    </row>
    <row r="85" spans="1:5" ht="15" hidden="1" x14ac:dyDescent="0.2">
      <c r="A85" s="18"/>
      <c r="B85" s="12"/>
      <c r="C85" s="93"/>
      <c r="D85" s="93"/>
      <c r="E85" s="89"/>
    </row>
    <row r="86" spans="1:5" ht="15" hidden="1" x14ac:dyDescent="0.2">
      <c r="A86" s="30"/>
      <c r="B86" s="31"/>
      <c r="C86" s="93"/>
      <c r="D86" s="93"/>
      <c r="E86" s="89"/>
    </row>
    <row r="87" spans="1:5" ht="15" hidden="1" x14ac:dyDescent="0.2">
      <c r="A87" s="27"/>
      <c r="B87" s="15"/>
      <c r="C87" s="93"/>
      <c r="D87" s="93"/>
      <c r="E87" s="89"/>
    </row>
    <row r="88" spans="1:5" ht="15" hidden="1" x14ac:dyDescent="0.2">
      <c r="A88" s="27"/>
      <c r="B88" s="15"/>
      <c r="C88" s="93"/>
      <c r="D88" s="93"/>
      <c r="E88" s="89"/>
    </row>
    <row r="89" spans="1:5" ht="15" hidden="1" x14ac:dyDescent="0.2">
      <c r="A89" s="32"/>
      <c r="B89" s="33"/>
      <c r="C89" s="93"/>
      <c r="D89" s="93"/>
      <c r="E89" s="89"/>
    </row>
    <row r="90" spans="1:5" ht="15" hidden="1" x14ac:dyDescent="0.2">
      <c r="A90" s="32"/>
      <c r="B90" s="33"/>
      <c r="C90" s="93"/>
      <c r="D90" s="93"/>
      <c r="E90" s="89"/>
    </row>
    <row r="91" spans="1:5" ht="15" hidden="1" x14ac:dyDescent="0.2">
      <c r="A91" s="27"/>
      <c r="B91" s="15"/>
      <c r="C91" s="93"/>
      <c r="D91" s="93"/>
      <c r="E91" s="89"/>
    </row>
    <row r="92" spans="1:5" ht="15" hidden="1" x14ac:dyDescent="0.2">
      <c r="A92" s="27"/>
      <c r="B92" s="15"/>
      <c r="C92" s="93"/>
      <c r="D92" s="93"/>
      <c r="E92" s="89"/>
    </row>
    <row r="93" spans="1:5" ht="15" hidden="1" x14ac:dyDescent="0.2">
      <c r="A93" s="28"/>
      <c r="B93" s="21"/>
      <c r="C93" s="93"/>
      <c r="D93" s="93"/>
      <c r="E93" s="89"/>
    </row>
    <row r="94" spans="1:5" ht="15" hidden="1" x14ac:dyDescent="0.2">
      <c r="A94" s="18"/>
      <c r="B94" s="12"/>
      <c r="C94" s="93"/>
      <c r="D94" s="93"/>
      <c r="E94" s="89"/>
    </row>
    <row r="95" spans="1:5" ht="15" hidden="1" x14ac:dyDescent="0.2">
      <c r="A95" s="32"/>
      <c r="B95" s="33"/>
      <c r="C95" s="93"/>
      <c r="D95" s="93"/>
      <c r="E95" s="89"/>
    </row>
    <row r="96" spans="1:5" ht="15" hidden="1" x14ac:dyDescent="0.2">
      <c r="A96" s="32"/>
      <c r="B96" s="33"/>
      <c r="C96" s="93"/>
      <c r="D96" s="93"/>
      <c r="E96" s="89"/>
    </row>
    <row r="97" spans="1:6" ht="15" hidden="1" x14ac:dyDescent="0.2">
      <c r="A97" s="34"/>
      <c r="B97" s="21"/>
      <c r="C97" s="93"/>
      <c r="D97" s="93"/>
      <c r="E97" s="89"/>
    </row>
    <row r="98" spans="1:6" ht="0.6" customHeight="1" x14ac:dyDescent="0.2">
      <c r="A98" s="37" t="s">
        <v>107</v>
      </c>
      <c r="B98" s="19" t="s">
        <v>106</v>
      </c>
      <c r="C98" s="90">
        <v>0</v>
      </c>
      <c r="D98" s="90">
        <v>0</v>
      </c>
      <c r="E98" s="90">
        <f>SUM(C98:D98)</f>
        <v>0</v>
      </c>
    </row>
    <row r="99" spans="1:6" ht="15.75" customHeight="1" x14ac:dyDescent="0.2">
      <c r="A99" s="37" t="s">
        <v>185</v>
      </c>
      <c r="B99" s="21" t="s">
        <v>181</v>
      </c>
      <c r="C99" s="93">
        <v>0</v>
      </c>
      <c r="D99" s="93">
        <v>0</v>
      </c>
      <c r="E99" s="93">
        <v>0</v>
      </c>
    </row>
    <row r="100" spans="1:6" ht="25.5" x14ac:dyDescent="0.2">
      <c r="A100" s="16" t="s">
        <v>99</v>
      </c>
      <c r="B100" s="36" t="s">
        <v>100</v>
      </c>
      <c r="C100" s="89">
        <f>+C101+C103+C119</f>
        <v>26904438.870000001</v>
      </c>
      <c r="D100" s="89">
        <f>+D101+D103+D119</f>
        <v>347437.4</v>
      </c>
      <c r="E100" s="89">
        <f t="shared" ref="E100:E105" si="0">+C100+D100</f>
        <v>27251876.27</v>
      </c>
    </row>
    <row r="101" spans="1:6" ht="19.5" customHeight="1" x14ac:dyDescent="0.2">
      <c r="A101" s="11" t="s">
        <v>80</v>
      </c>
      <c r="B101" s="19" t="s">
        <v>176</v>
      </c>
      <c r="C101" s="90">
        <f>+C102</f>
        <v>1224576.73</v>
      </c>
      <c r="D101" s="90">
        <f>+D102</f>
        <v>0</v>
      </c>
      <c r="E101" s="90">
        <f t="shared" si="0"/>
        <v>1224576.73</v>
      </c>
    </row>
    <row r="102" spans="1:6" ht="38.25" customHeight="1" x14ac:dyDescent="0.2">
      <c r="A102" s="38" t="s">
        <v>105</v>
      </c>
      <c r="B102" s="21" t="s">
        <v>101</v>
      </c>
      <c r="C102" s="93">
        <v>1224576.73</v>
      </c>
      <c r="D102" s="93">
        <v>0</v>
      </c>
      <c r="E102" s="89">
        <f t="shared" si="0"/>
        <v>1224576.73</v>
      </c>
    </row>
    <row r="103" spans="1:6" ht="18.75" customHeight="1" x14ac:dyDescent="0.2">
      <c r="A103" s="16" t="s">
        <v>174</v>
      </c>
      <c r="B103" s="19" t="s">
        <v>173</v>
      </c>
      <c r="C103" s="90">
        <f>+C104+C105+C106+C107+C110+C111+C112+C116+C113+C118</f>
        <v>23922320.600000001</v>
      </c>
      <c r="D103" s="90">
        <f>+D104+D105+D106+D107+D110+D111+D108+D109+D114+D115+D117</f>
        <v>347437.4</v>
      </c>
      <c r="E103" s="90">
        <f>+C103+D103</f>
        <v>24269758</v>
      </c>
    </row>
    <row r="104" spans="1:6" ht="14.25" customHeight="1" x14ac:dyDescent="0.2">
      <c r="A104" s="17" t="s">
        <v>102</v>
      </c>
      <c r="B104" s="21" t="s">
        <v>103</v>
      </c>
      <c r="C104" s="93">
        <v>4281632.76</v>
      </c>
      <c r="D104" s="93">
        <v>42000</v>
      </c>
      <c r="E104" s="93">
        <f t="shared" si="0"/>
        <v>4323632.76</v>
      </c>
      <c r="F104" s="109"/>
    </row>
    <row r="105" spans="1:6" ht="28.5" customHeight="1" x14ac:dyDescent="0.2">
      <c r="A105" s="38" t="s">
        <v>126</v>
      </c>
      <c r="B105" s="21" t="s">
        <v>125</v>
      </c>
      <c r="C105" s="93">
        <v>4712248.7300000004</v>
      </c>
      <c r="D105" s="93">
        <v>294088.40000000002</v>
      </c>
      <c r="E105" s="89">
        <f t="shared" si="0"/>
        <v>5006337.1300000008</v>
      </c>
    </row>
    <row r="106" spans="1:6" ht="24.75" customHeight="1" x14ac:dyDescent="0.2">
      <c r="A106" s="38" t="s">
        <v>126</v>
      </c>
      <c r="B106" s="21" t="s">
        <v>127</v>
      </c>
      <c r="C106" s="93">
        <v>11044627.16</v>
      </c>
      <c r="D106" s="93">
        <v>0</v>
      </c>
      <c r="E106" s="89">
        <f>SUM(C106:D106)</f>
        <v>11044627.16</v>
      </c>
    </row>
    <row r="107" spans="1:6" ht="13.5" customHeight="1" x14ac:dyDescent="0.2">
      <c r="A107" s="38" t="s">
        <v>120</v>
      </c>
      <c r="B107" s="21" t="s">
        <v>128</v>
      </c>
      <c r="C107" s="93">
        <v>563698.02</v>
      </c>
      <c r="D107" s="93">
        <v>2465</v>
      </c>
      <c r="E107" s="89">
        <f>+C107+D107</f>
        <v>566163.02</v>
      </c>
    </row>
    <row r="108" spans="1:6" ht="56.25" customHeight="1" x14ac:dyDescent="0.2">
      <c r="A108" s="38" t="s">
        <v>205</v>
      </c>
      <c r="B108" s="21" t="s">
        <v>206</v>
      </c>
      <c r="C108" s="93">
        <v>0</v>
      </c>
      <c r="D108" s="93">
        <v>0</v>
      </c>
      <c r="E108" s="89">
        <f>C108+D108</f>
        <v>0</v>
      </c>
    </row>
    <row r="109" spans="1:6" ht="56.25" customHeight="1" x14ac:dyDescent="0.2">
      <c r="A109" s="38" t="s">
        <v>207</v>
      </c>
      <c r="B109" s="21" t="s">
        <v>208</v>
      </c>
      <c r="C109" s="93">
        <v>0</v>
      </c>
      <c r="D109" s="93">
        <v>0</v>
      </c>
      <c r="E109" s="89">
        <f>C109+D109</f>
        <v>0</v>
      </c>
    </row>
    <row r="110" spans="1:6" ht="15.75" customHeight="1" x14ac:dyDescent="0.2">
      <c r="A110" s="38" t="s">
        <v>104</v>
      </c>
      <c r="B110" s="21" t="s">
        <v>129</v>
      </c>
      <c r="C110" s="93">
        <v>783514.46</v>
      </c>
      <c r="D110" s="93">
        <v>0</v>
      </c>
      <c r="E110" s="89">
        <f t="shared" ref="E110:E115" si="1">SUM(C110:D110)</f>
        <v>783514.46</v>
      </c>
    </row>
    <row r="111" spans="1:6" ht="15" customHeight="1" x14ac:dyDescent="0.2">
      <c r="A111" s="38" t="s">
        <v>110</v>
      </c>
      <c r="B111" s="21" t="s">
        <v>130</v>
      </c>
      <c r="C111" s="93">
        <v>18682</v>
      </c>
      <c r="D111" s="93">
        <v>0</v>
      </c>
      <c r="E111" s="89">
        <f t="shared" si="1"/>
        <v>18682</v>
      </c>
    </row>
    <row r="112" spans="1:6" ht="39" customHeight="1" x14ac:dyDescent="0.2">
      <c r="A112" s="38" t="s">
        <v>179</v>
      </c>
      <c r="B112" s="21" t="s">
        <v>187</v>
      </c>
      <c r="C112" s="93">
        <v>33163.69</v>
      </c>
      <c r="D112" s="93">
        <v>0</v>
      </c>
      <c r="E112" s="89">
        <f t="shared" si="1"/>
        <v>33163.69</v>
      </c>
    </row>
    <row r="113" spans="1:5" ht="21" customHeight="1" x14ac:dyDescent="0.2">
      <c r="A113" s="38" t="s">
        <v>214</v>
      </c>
      <c r="B113" s="21" t="s">
        <v>215</v>
      </c>
      <c r="C113" s="93">
        <v>0</v>
      </c>
      <c r="D113" s="93">
        <v>0</v>
      </c>
      <c r="E113" s="89">
        <f t="shared" si="1"/>
        <v>0</v>
      </c>
    </row>
    <row r="114" spans="1:5" ht="69.75" customHeight="1" x14ac:dyDescent="0.2">
      <c r="A114" s="38" t="s">
        <v>224</v>
      </c>
      <c r="B114" s="21" t="s">
        <v>225</v>
      </c>
      <c r="C114" s="93">
        <v>0</v>
      </c>
      <c r="D114" s="93">
        <v>0</v>
      </c>
      <c r="E114" s="89">
        <f t="shared" si="1"/>
        <v>0</v>
      </c>
    </row>
    <row r="115" spans="1:5" ht="78.75" customHeight="1" x14ac:dyDescent="0.2">
      <c r="A115" s="38" t="s">
        <v>226</v>
      </c>
      <c r="B115" s="21" t="s">
        <v>227</v>
      </c>
      <c r="C115" s="93">
        <v>0</v>
      </c>
      <c r="D115" s="93">
        <v>0</v>
      </c>
      <c r="E115" s="89">
        <f t="shared" si="1"/>
        <v>0</v>
      </c>
    </row>
    <row r="116" spans="1:5" ht="54.75" customHeight="1" x14ac:dyDescent="0.2">
      <c r="A116" s="38" t="s">
        <v>210</v>
      </c>
      <c r="B116" s="21" t="s">
        <v>209</v>
      </c>
      <c r="C116" s="93">
        <v>2337085.02</v>
      </c>
      <c r="D116" s="93">
        <v>0</v>
      </c>
      <c r="E116" s="89">
        <v>0</v>
      </c>
    </row>
    <row r="117" spans="1:5" ht="65.25" customHeight="1" x14ac:dyDescent="0.2">
      <c r="A117" s="38" t="s">
        <v>233</v>
      </c>
      <c r="B117" s="21" t="s">
        <v>234</v>
      </c>
      <c r="C117" s="93">
        <v>0</v>
      </c>
      <c r="D117" s="93">
        <v>8884</v>
      </c>
      <c r="E117" s="89">
        <v>0</v>
      </c>
    </row>
    <row r="118" spans="1:5" ht="47.25" customHeight="1" x14ac:dyDescent="0.2">
      <c r="A118" s="38" t="s">
        <v>223</v>
      </c>
      <c r="B118" s="21" t="s">
        <v>222</v>
      </c>
      <c r="C118" s="93">
        <v>147668.76</v>
      </c>
      <c r="D118" s="93">
        <v>0</v>
      </c>
      <c r="E118" s="89">
        <v>0</v>
      </c>
    </row>
    <row r="119" spans="1:5" ht="15.75" customHeight="1" x14ac:dyDescent="0.2">
      <c r="A119" s="39" t="s">
        <v>156</v>
      </c>
      <c r="B119" s="40" t="s">
        <v>157</v>
      </c>
      <c r="C119" s="90">
        <f>+C120+C121+C122</f>
        <v>1757541.54</v>
      </c>
      <c r="D119" s="90">
        <f>+D120+D121</f>
        <v>0</v>
      </c>
      <c r="E119" s="90">
        <f>+C119+D119</f>
        <v>1757541.54</v>
      </c>
    </row>
    <row r="120" spans="1:5" ht="15" customHeight="1" x14ac:dyDescent="0.2">
      <c r="A120" s="41" t="s">
        <v>152</v>
      </c>
      <c r="B120" s="42" t="s">
        <v>153</v>
      </c>
      <c r="C120" s="93">
        <v>226586.04</v>
      </c>
      <c r="D120" s="93">
        <v>0</v>
      </c>
      <c r="E120" s="89">
        <f>+C120+D120</f>
        <v>226586.04</v>
      </c>
    </row>
    <row r="121" spans="1:5" ht="27.75" customHeight="1" x14ac:dyDescent="0.2">
      <c r="A121" s="41" t="s">
        <v>154</v>
      </c>
      <c r="B121" s="42" t="s">
        <v>155</v>
      </c>
      <c r="C121" s="93">
        <v>1530955.5</v>
      </c>
      <c r="D121" s="93">
        <v>0</v>
      </c>
      <c r="E121" s="89">
        <f>+C121+D121</f>
        <v>1530955.5</v>
      </c>
    </row>
    <row r="122" spans="1:5" ht="39" customHeight="1" x14ac:dyDescent="0.2">
      <c r="A122" s="41" t="s">
        <v>218</v>
      </c>
      <c r="B122" s="42" t="s">
        <v>217</v>
      </c>
      <c r="C122" s="93">
        <v>0</v>
      </c>
      <c r="D122" s="93">
        <v>0</v>
      </c>
      <c r="E122" s="89">
        <f>C122+D122</f>
        <v>0</v>
      </c>
    </row>
    <row r="123" spans="1:5" ht="33" customHeight="1" x14ac:dyDescent="0.2">
      <c r="A123" s="16" t="s">
        <v>122</v>
      </c>
      <c r="B123" s="36" t="s">
        <v>121</v>
      </c>
      <c r="C123" s="89">
        <f>+C124+C126</f>
        <v>3301226.56</v>
      </c>
      <c r="D123" s="89">
        <f>D124+D138+D126</f>
        <v>0</v>
      </c>
      <c r="E123" s="89">
        <f>SUM(C123:D123)</f>
        <v>3301226.56</v>
      </c>
    </row>
    <row r="124" spans="1:5" ht="16.5" customHeight="1" x14ac:dyDescent="0.2">
      <c r="A124" s="11" t="s">
        <v>80</v>
      </c>
      <c r="B124" s="19" t="s">
        <v>175</v>
      </c>
      <c r="C124" s="90">
        <f>+C125</f>
        <v>1326959.6599999999</v>
      </c>
      <c r="D124" s="90">
        <f>+D125</f>
        <v>0</v>
      </c>
      <c r="E124" s="90">
        <f>+C124+D124</f>
        <v>1326959.6599999999</v>
      </c>
    </row>
    <row r="125" spans="1:5" ht="36.75" customHeight="1" x14ac:dyDescent="0.2">
      <c r="A125" s="38" t="s">
        <v>105</v>
      </c>
      <c r="B125" s="21" t="s">
        <v>131</v>
      </c>
      <c r="C125" s="93">
        <v>1326959.6599999999</v>
      </c>
      <c r="D125" s="93">
        <v>0</v>
      </c>
      <c r="E125" s="89">
        <f>SUM(C125:D125)</f>
        <v>1326959.6599999999</v>
      </c>
    </row>
    <row r="126" spans="1:5" ht="26.25" customHeight="1" x14ac:dyDescent="0.2">
      <c r="A126" s="43" t="s">
        <v>146</v>
      </c>
      <c r="B126" s="19" t="s">
        <v>172</v>
      </c>
      <c r="C126" s="90">
        <f>+C127+C128+C129+C130+C131+C133+C134+C135+C137+C138+C132+C136</f>
        <v>1974266.9000000001</v>
      </c>
      <c r="D126" s="90">
        <f>+D127+D128+D129+D130+D131+D133+D134+D135+D137+D138+D132</f>
        <v>0</v>
      </c>
      <c r="E126" s="90">
        <f>+C126+D126</f>
        <v>1974266.9000000001</v>
      </c>
    </row>
    <row r="127" spans="1:5" ht="28.5" hidden="1" customHeight="1" x14ac:dyDescent="0.2">
      <c r="A127" s="17" t="s">
        <v>133</v>
      </c>
      <c r="B127" s="21" t="s">
        <v>132</v>
      </c>
      <c r="C127" s="93">
        <v>0</v>
      </c>
      <c r="D127" s="93">
        <v>0</v>
      </c>
      <c r="E127" s="89">
        <f t="shared" ref="E127:E137" si="2">SUM(C127:D127)</f>
        <v>0</v>
      </c>
    </row>
    <row r="128" spans="1:5" ht="54.75" customHeight="1" x14ac:dyDescent="0.2">
      <c r="A128" s="38" t="s">
        <v>220</v>
      </c>
      <c r="B128" s="21" t="s">
        <v>221</v>
      </c>
      <c r="C128" s="93">
        <v>0</v>
      </c>
      <c r="D128" s="93">
        <v>0</v>
      </c>
      <c r="E128" s="89">
        <f t="shared" si="2"/>
        <v>0</v>
      </c>
    </row>
    <row r="129" spans="1:5" ht="25.5" customHeight="1" x14ac:dyDescent="0.2">
      <c r="A129" s="38" t="s">
        <v>134</v>
      </c>
      <c r="B129" s="21" t="s">
        <v>135</v>
      </c>
      <c r="C129" s="93">
        <v>0</v>
      </c>
      <c r="D129" s="93">
        <v>0</v>
      </c>
      <c r="E129" s="89">
        <f t="shared" si="2"/>
        <v>0</v>
      </c>
    </row>
    <row r="130" spans="1:5" ht="28.5" customHeight="1" x14ac:dyDescent="0.2">
      <c r="A130" s="38" t="s">
        <v>136</v>
      </c>
      <c r="B130" s="21" t="s">
        <v>137</v>
      </c>
      <c r="C130" s="93">
        <v>0</v>
      </c>
      <c r="D130" s="93">
        <v>0</v>
      </c>
      <c r="E130" s="89">
        <f t="shared" si="2"/>
        <v>0</v>
      </c>
    </row>
    <row r="131" spans="1:5" ht="28.5" customHeight="1" x14ac:dyDescent="0.2">
      <c r="A131" s="38" t="s">
        <v>138</v>
      </c>
      <c r="B131" s="21" t="s">
        <v>139</v>
      </c>
      <c r="C131" s="93">
        <v>0</v>
      </c>
      <c r="D131" s="93">
        <v>0</v>
      </c>
      <c r="E131" s="89">
        <f t="shared" si="2"/>
        <v>0</v>
      </c>
    </row>
    <row r="132" spans="1:5" ht="69" customHeight="1" x14ac:dyDescent="0.2">
      <c r="A132" s="38" t="s">
        <v>212</v>
      </c>
      <c r="B132" s="21" t="s">
        <v>211</v>
      </c>
      <c r="C132" s="93">
        <v>1158174.8600000001</v>
      </c>
      <c r="D132" s="93">
        <v>0</v>
      </c>
      <c r="E132" s="89">
        <f t="shared" si="2"/>
        <v>1158174.8600000001</v>
      </c>
    </row>
    <row r="133" spans="1:5" ht="55.5" customHeight="1" x14ac:dyDescent="0.2">
      <c r="A133" s="14" t="s">
        <v>140</v>
      </c>
      <c r="B133" s="21" t="s">
        <v>141</v>
      </c>
      <c r="C133" s="93">
        <v>61575.9</v>
      </c>
      <c r="D133" s="93">
        <v>0</v>
      </c>
      <c r="E133" s="89">
        <f t="shared" si="2"/>
        <v>61575.9</v>
      </c>
    </row>
    <row r="134" spans="1:5" ht="41.25" customHeight="1" x14ac:dyDescent="0.2">
      <c r="A134" s="38" t="s">
        <v>142</v>
      </c>
      <c r="B134" s="21" t="s">
        <v>143</v>
      </c>
      <c r="C134" s="93">
        <v>2257.62</v>
      </c>
      <c r="D134" s="93">
        <v>0</v>
      </c>
      <c r="E134" s="89">
        <f t="shared" si="2"/>
        <v>2257.62</v>
      </c>
    </row>
    <row r="135" spans="1:5" ht="29.25" customHeight="1" x14ac:dyDescent="0.2">
      <c r="A135" s="38" t="s">
        <v>94</v>
      </c>
      <c r="B135" s="21" t="s">
        <v>144</v>
      </c>
      <c r="C135" s="93">
        <v>261545</v>
      </c>
      <c r="D135" s="93">
        <v>0</v>
      </c>
      <c r="E135" s="89">
        <f t="shared" si="2"/>
        <v>261545</v>
      </c>
    </row>
    <row r="136" spans="1:5" ht="65.25" customHeight="1" x14ac:dyDescent="0.2">
      <c r="A136" s="38" t="s">
        <v>220</v>
      </c>
      <c r="B136" s="21" t="s">
        <v>221</v>
      </c>
      <c r="C136" s="93">
        <v>50094.52</v>
      </c>
      <c r="D136" s="93">
        <v>0</v>
      </c>
      <c r="E136" s="89">
        <f>SUM(C136:D136)</f>
        <v>50094.52</v>
      </c>
    </row>
    <row r="137" spans="1:5" ht="25.5" customHeight="1" x14ac:dyDescent="0.2">
      <c r="A137" s="38" t="s">
        <v>95</v>
      </c>
      <c r="B137" s="21" t="s">
        <v>145</v>
      </c>
      <c r="C137" s="93">
        <v>440619</v>
      </c>
      <c r="D137" s="93">
        <v>0</v>
      </c>
      <c r="E137" s="89">
        <f t="shared" si="2"/>
        <v>440619</v>
      </c>
    </row>
    <row r="138" spans="1:5" ht="25.5" hidden="1" customHeight="1" x14ac:dyDescent="0.2">
      <c r="A138" s="38" t="s">
        <v>200</v>
      </c>
      <c r="B138" s="21" t="s">
        <v>199</v>
      </c>
      <c r="C138" s="93">
        <v>0</v>
      </c>
      <c r="D138" s="93">
        <v>0</v>
      </c>
      <c r="E138" s="89">
        <f>C138+D138</f>
        <v>0</v>
      </c>
    </row>
    <row r="139" spans="1:5" ht="29.25" customHeight="1" x14ac:dyDescent="0.2">
      <c r="A139" s="16" t="s">
        <v>192</v>
      </c>
      <c r="B139" s="36" t="s">
        <v>193</v>
      </c>
      <c r="C139" s="89">
        <f>C140</f>
        <v>598013.52</v>
      </c>
      <c r="D139" s="89">
        <f>+D140</f>
        <v>0</v>
      </c>
      <c r="E139" s="89">
        <f>SUM(C139:D139)</f>
        <v>598013.52</v>
      </c>
    </row>
    <row r="140" spans="1:5" ht="16.5" customHeight="1" x14ac:dyDescent="0.2">
      <c r="A140" s="11" t="s">
        <v>80</v>
      </c>
      <c r="B140" s="19" t="s">
        <v>194</v>
      </c>
      <c r="C140" s="90">
        <f>+C141</f>
        <v>598013.52</v>
      </c>
      <c r="D140" s="90">
        <f>+D141</f>
        <v>0</v>
      </c>
      <c r="E140" s="90">
        <f>+C140+D140</f>
        <v>598013.52</v>
      </c>
    </row>
    <row r="141" spans="1:5" ht="45.75" customHeight="1" x14ac:dyDescent="0.2">
      <c r="A141" s="38" t="s">
        <v>105</v>
      </c>
      <c r="B141" s="21" t="s">
        <v>195</v>
      </c>
      <c r="C141" s="93">
        <v>598013.52</v>
      </c>
      <c r="D141" s="93">
        <v>0</v>
      </c>
      <c r="E141" s="89">
        <f>SUM(C141:D141)</f>
        <v>598013.52</v>
      </c>
    </row>
    <row r="142" spans="1:5" ht="31.5" customHeight="1" x14ac:dyDescent="0.2">
      <c r="A142" s="16" t="s">
        <v>124</v>
      </c>
      <c r="B142" s="36" t="s">
        <v>123</v>
      </c>
      <c r="C142" s="89">
        <f>+C143+C145</f>
        <v>2131228.2400000002</v>
      </c>
      <c r="D142" s="89">
        <f>+D143+D145</f>
        <v>0</v>
      </c>
      <c r="E142" s="89">
        <f>SUM(C142:D142)</f>
        <v>2131228.2400000002</v>
      </c>
    </row>
    <row r="143" spans="1:5" ht="20.25" customHeight="1" x14ac:dyDescent="0.2">
      <c r="A143" s="11" t="s">
        <v>80</v>
      </c>
      <c r="B143" s="19" t="s">
        <v>168</v>
      </c>
      <c r="C143" s="90">
        <f>+C144</f>
        <v>391078.24</v>
      </c>
      <c r="D143" s="90">
        <f>+D144</f>
        <v>0</v>
      </c>
      <c r="E143" s="90">
        <f>+C143+D143</f>
        <v>391078.24</v>
      </c>
    </row>
    <row r="144" spans="1:5" ht="42.75" customHeight="1" x14ac:dyDescent="0.2">
      <c r="A144" s="38" t="s">
        <v>105</v>
      </c>
      <c r="B144" s="21" t="s">
        <v>150</v>
      </c>
      <c r="C144" s="93">
        <v>391078.24</v>
      </c>
      <c r="D144" s="93">
        <v>0</v>
      </c>
      <c r="E144" s="89">
        <f>+C144+D144</f>
        <v>391078.24</v>
      </c>
    </row>
    <row r="145" spans="1:5" ht="18.75" customHeight="1" x14ac:dyDescent="0.2">
      <c r="A145" s="44" t="s">
        <v>98</v>
      </c>
      <c r="B145" s="19" t="s">
        <v>167</v>
      </c>
      <c r="C145" s="90">
        <f>+C146+C147+C148</f>
        <v>1740150</v>
      </c>
      <c r="D145" s="90">
        <f>+D146+D147+D148</f>
        <v>0</v>
      </c>
      <c r="E145" s="90">
        <f>+C145+D145</f>
        <v>1740150</v>
      </c>
    </row>
    <row r="146" spans="1:5" ht="53.25" hidden="1" customHeight="1" x14ac:dyDescent="0.2">
      <c r="A146" s="17" t="s">
        <v>170</v>
      </c>
      <c r="B146" s="21" t="s">
        <v>169</v>
      </c>
      <c r="C146" s="93">
        <v>0</v>
      </c>
      <c r="D146" s="93">
        <v>0</v>
      </c>
      <c r="E146" s="89">
        <f>SUM(C146:D146)</f>
        <v>0</v>
      </c>
    </row>
    <row r="147" spans="1:5" ht="45" customHeight="1" x14ac:dyDescent="0.2">
      <c r="A147" s="38" t="s">
        <v>171</v>
      </c>
      <c r="B147" s="21" t="s">
        <v>151</v>
      </c>
      <c r="C147" s="93">
        <v>1635150</v>
      </c>
      <c r="D147" s="93">
        <v>0</v>
      </c>
      <c r="E147" s="89">
        <f>SUM(C147:D147)</f>
        <v>1635150</v>
      </c>
    </row>
    <row r="148" spans="1:5" ht="43.5" customHeight="1" x14ac:dyDescent="0.2">
      <c r="A148" s="45" t="s">
        <v>107</v>
      </c>
      <c r="B148" s="21" t="s">
        <v>182</v>
      </c>
      <c r="C148" s="94">
        <v>105000</v>
      </c>
      <c r="D148" s="94">
        <v>0</v>
      </c>
      <c r="E148" s="89">
        <f>SUM(C148:D148)</f>
        <v>105000</v>
      </c>
    </row>
    <row r="149" spans="1:5" ht="27" customHeight="1" thickBot="1" x14ac:dyDescent="0.25">
      <c r="A149" s="46"/>
      <c r="B149" s="47" t="s">
        <v>83</v>
      </c>
      <c r="C149" s="95">
        <f>+C142+C123+C100+C10+C140</f>
        <v>42423807.150000006</v>
      </c>
      <c r="D149" s="95">
        <f>+D142+D123+D100+D10+D139</f>
        <v>3807028.27</v>
      </c>
      <c r="E149" s="95">
        <f>+E142+E123+E100+E139+E10</f>
        <v>46230835.420000002</v>
      </c>
    </row>
    <row r="150" spans="1:5" ht="20.25" hidden="1" customHeight="1" x14ac:dyDescent="0.2">
      <c r="A150" s="48" t="s">
        <v>184</v>
      </c>
      <c r="B150" s="48"/>
      <c r="C150" s="48"/>
      <c r="D150" s="49"/>
      <c r="E150" s="49"/>
    </row>
    <row r="151" spans="1:5" ht="21" hidden="1" customHeight="1" x14ac:dyDescent="0.2">
      <c r="A151" s="48"/>
      <c r="B151" s="48"/>
      <c r="C151" s="50"/>
      <c r="D151" s="50"/>
      <c r="E151" s="50"/>
    </row>
    <row r="152" spans="1:5" ht="21" hidden="1" customHeight="1" x14ac:dyDescent="0.2">
      <c r="A152" s="51" t="s">
        <v>55</v>
      </c>
      <c r="B152" s="51"/>
      <c r="C152" s="50"/>
      <c r="D152" s="50"/>
      <c r="E152" s="50"/>
    </row>
    <row r="153" spans="1:5" ht="0.75" hidden="1" customHeight="1" x14ac:dyDescent="0.2">
      <c r="A153" s="51" t="s">
        <v>54</v>
      </c>
      <c r="B153" s="51"/>
      <c r="C153" s="50"/>
      <c r="D153" s="50"/>
      <c r="E153" s="50"/>
    </row>
    <row r="154" spans="1:5" ht="0.75" hidden="1" customHeight="1" x14ac:dyDescent="0.2">
      <c r="A154" s="52"/>
      <c r="B154" s="52"/>
      <c r="C154" s="53"/>
      <c r="D154" s="53"/>
      <c r="E154" s="53"/>
    </row>
    <row r="155" spans="1:5" ht="4.5" customHeight="1" x14ac:dyDescent="0.2">
      <c r="A155" s="48"/>
      <c r="B155" s="48"/>
      <c r="C155" s="54"/>
      <c r="D155" s="54"/>
      <c r="E155" s="54"/>
    </row>
    <row r="156" spans="1:5" ht="19.149999999999999" customHeight="1" x14ac:dyDescent="0.2">
      <c r="A156" s="108" t="s">
        <v>197</v>
      </c>
      <c r="B156" s="111"/>
      <c r="C156" s="114" t="s">
        <v>202</v>
      </c>
      <c r="D156" s="114"/>
      <c r="E156" s="114"/>
    </row>
    <row r="157" spans="1:5" ht="9.75" customHeight="1" x14ac:dyDescent="0.2">
      <c r="A157" s="108" t="s">
        <v>198</v>
      </c>
      <c r="B157" s="55"/>
      <c r="C157" s="55"/>
      <c r="D157" s="55"/>
      <c r="E157" s="55"/>
    </row>
    <row r="158" spans="1:5" s="112" customFormat="1" ht="26.25" customHeight="1" x14ac:dyDescent="0.2">
      <c r="A158" s="115" t="s">
        <v>213</v>
      </c>
      <c r="B158" s="115"/>
      <c r="C158" s="113" t="s">
        <v>216</v>
      </c>
      <c r="D158" s="113"/>
      <c r="E158" s="113"/>
    </row>
    <row r="159" spans="1:5" x14ac:dyDescent="0.2">
      <c r="A159" s="56"/>
      <c r="B159" s="56"/>
      <c r="C159" s="56"/>
      <c r="D159" s="56"/>
      <c r="E159" s="56"/>
    </row>
    <row r="160" spans="1:5" x14ac:dyDescent="0.2">
      <c r="A160" s="56"/>
      <c r="B160" s="56"/>
      <c r="C160" s="56"/>
      <c r="D160" s="56"/>
      <c r="E160" s="56"/>
    </row>
    <row r="161" spans="1:5" x14ac:dyDescent="0.2">
      <c r="A161" s="56"/>
      <c r="B161" s="56"/>
      <c r="C161" s="57"/>
      <c r="D161" s="57"/>
      <c r="E161" s="56"/>
    </row>
    <row r="162" spans="1:5" x14ac:dyDescent="0.2">
      <c r="A162" s="56"/>
      <c r="B162" s="56"/>
      <c r="C162" s="56"/>
      <c r="D162" s="56"/>
      <c r="E162" s="56"/>
    </row>
    <row r="163" spans="1:5" x14ac:dyDescent="0.2">
      <c r="A163" s="56"/>
      <c r="B163" s="56"/>
      <c r="C163" s="56"/>
      <c r="D163" s="56"/>
      <c r="E163" s="56"/>
    </row>
    <row r="164" spans="1:5" x14ac:dyDescent="0.2">
      <c r="A164" s="56"/>
      <c r="B164" s="56"/>
      <c r="C164" s="56"/>
      <c r="D164" s="56"/>
      <c r="E164" s="56"/>
    </row>
    <row r="165" spans="1:5" x14ac:dyDescent="0.2">
      <c r="A165" s="56"/>
      <c r="B165" s="56"/>
      <c r="C165" s="56"/>
      <c r="D165" s="56"/>
      <c r="E165" s="56"/>
    </row>
    <row r="166" spans="1:5" x14ac:dyDescent="0.2">
      <c r="A166" s="56"/>
      <c r="B166" s="56"/>
      <c r="C166" s="56"/>
      <c r="D166" s="57"/>
      <c r="E166" s="56"/>
    </row>
    <row r="167" spans="1:5" x14ac:dyDescent="0.2">
      <c r="A167" s="56"/>
      <c r="B167" s="56"/>
      <c r="C167" s="56"/>
      <c r="D167" s="56"/>
      <c r="E167" s="56"/>
    </row>
    <row r="168" spans="1:5" x14ac:dyDescent="0.2">
      <c r="A168" s="56"/>
      <c r="B168" s="56"/>
      <c r="C168" s="56"/>
      <c r="D168" s="56"/>
      <c r="E168" s="56"/>
    </row>
    <row r="169" spans="1:5" x14ac:dyDescent="0.2">
      <c r="A169" s="56"/>
      <c r="B169" s="56"/>
      <c r="C169" s="56"/>
      <c r="D169" s="56"/>
      <c r="E169" s="56"/>
    </row>
    <row r="170" spans="1:5" x14ac:dyDescent="0.2">
      <c r="A170" s="56"/>
      <c r="B170" s="56"/>
      <c r="C170" s="56"/>
      <c r="D170" s="56"/>
      <c r="E170" s="56"/>
    </row>
    <row r="171" spans="1:5" x14ac:dyDescent="0.2">
      <c r="A171" s="56"/>
      <c r="B171" s="56"/>
      <c r="C171" s="56"/>
      <c r="D171" s="56"/>
      <c r="E171" s="56"/>
    </row>
    <row r="172" spans="1:5" x14ac:dyDescent="0.2">
      <c r="A172" s="56"/>
      <c r="B172" s="56"/>
      <c r="C172" s="56"/>
      <c r="D172" s="56"/>
      <c r="E172" s="56"/>
    </row>
    <row r="173" spans="1:5" x14ac:dyDescent="0.2">
      <c r="A173" s="56"/>
      <c r="B173" s="56"/>
      <c r="C173" s="56"/>
      <c r="D173" s="56"/>
      <c r="E173" s="56"/>
    </row>
    <row r="174" spans="1:5" x14ac:dyDescent="0.2">
      <c r="A174" s="56"/>
      <c r="B174" s="56"/>
      <c r="C174" s="56"/>
      <c r="D174" s="56"/>
      <c r="E174" s="56"/>
    </row>
    <row r="175" spans="1:5" x14ac:dyDescent="0.2">
      <c r="A175" s="56"/>
      <c r="B175" s="56"/>
      <c r="C175" s="56"/>
      <c r="D175" s="56"/>
      <c r="E175" s="56"/>
    </row>
    <row r="176" spans="1:5" x14ac:dyDescent="0.2">
      <c r="A176" s="56"/>
      <c r="B176" s="56"/>
      <c r="C176" s="56"/>
      <c r="D176" s="56"/>
      <c r="E176" s="56"/>
    </row>
    <row r="177" spans="1:5" x14ac:dyDescent="0.2">
      <c r="A177" s="56"/>
      <c r="B177" s="56"/>
      <c r="C177" s="56"/>
      <c r="D177" s="56"/>
      <c r="E177" s="56"/>
    </row>
    <row r="178" spans="1:5" x14ac:dyDescent="0.2">
      <c r="A178" s="56"/>
      <c r="B178" s="56"/>
      <c r="C178" s="56"/>
      <c r="D178" s="56"/>
      <c r="E178" s="56"/>
    </row>
    <row r="179" spans="1:5" x14ac:dyDescent="0.2">
      <c r="A179" s="56"/>
      <c r="B179" s="56"/>
      <c r="C179" s="56"/>
      <c r="D179" s="56"/>
      <c r="E179" s="56"/>
    </row>
    <row r="180" spans="1:5" x14ac:dyDescent="0.2">
      <c r="A180" s="56"/>
      <c r="B180" s="56"/>
      <c r="C180" s="56"/>
      <c r="D180" s="56"/>
      <c r="E180" s="56"/>
    </row>
    <row r="181" spans="1:5" x14ac:dyDescent="0.2">
      <c r="A181" s="56"/>
      <c r="B181" s="56"/>
      <c r="C181" s="56"/>
      <c r="D181" s="56"/>
      <c r="E181" s="56"/>
    </row>
    <row r="182" spans="1:5" x14ac:dyDescent="0.2">
      <c r="A182" s="56"/>
      <c r="B182" s="56"/>
      <c r="C182" s="56"/>
      <c r="D182" s="56"/>
      <c r="E182" s="56"/>
    </row>
    <row r="183" spans="1:5" x14ac:dyDescent="0.2">
      <c r="A183" s="56"/>
      <c r="B183" s="56"/>
      <c r="C183" s="56"/>
      <c r="D183" s="56"/>
      <c r="E183" s="56"/>
    </row>
    <row r="184" spans="1:5" x14ac:dyDescent="0.2">
      <c r="A184" s="56"/>
      <c r="B184" s="56"/>
      <c r="C184" s="56"/>
      <c r="D184" s="56"/>
      <c r="E184" s="56"/>
    </row>
    <row r="185" spans="1:5" x14ac:dyDescent="0.2">
      <c r="A185" s="56"/>
      <c r="B185" s="56"/>
      <c r="C185" s="56"/>
      <c r="D185" s="56"/>
      <c r="E185" s="56"/>
    </row>
    <row r="186" spans="1:5" x14ac:dyDescent="0.2">
      <c r="A186" s="56"/>
      <c r="B186" s="56"/>
      <c r="C186" s="56"/>
      <c r="D186" s="56"/>
      <c r="E186" s="56"/>
    </row>
    <row r="187" spans="1:5" x14ac:dyDescent="0.2">
      <c r="A187" s="56"/>
      <c r="B187" s="56"/>
      <c r="C187" s="56"/>
      <c r="D187" s="56"/>
      <c r="E187" s="56"/>
    </row>
    <row r="188" spans="1:5" x14ac:dyDescent="0.2">
      <c r="A188" s="56"/>
      <c r="B188" s="56"/>
      <c r="C188" s="56"/>
      <c r="D188" s="56"/>
      <c r="E188" s="56"/>
    </row>
    <row r="189" spans="1:5" x14ac:dyDescent="0.2">
      <c r="A189" s="56"/>
      <c r="B189" s="56"/>
      <c r="C189" s="56"/>
      <c r="D189" s="56"/>
      <c r="E189" s="56"/>
    </row>
    <row r="190" spans="1:5" x14ac:dyDescent="0.2">
      <c r="A190" s="56"/>
      <c r="B190" s="56"/>
      <c r="C190" s="56"/>
      <c r="D190" s="56"/>
      <c r="E190" s="56"/>
    </row>
    <row r="191" spans="1:5" x14ac:dyDescent="0.2">
      <c r="A191" s="56"/>
      <c r="B191" s="56"/>
      <c r="C191" s="56"/>
      <c r="D191" s="56"/>
      <c r="E191" s="56"/>
    </row>
    <row r="192" spans="1:5" x14ac:dyDescent="0.2">
      <c r="A192" s="56"/>
      <c r="B192" s="56"/>
      <c r="C192" s="56"/>
      <c r="D192" s="56"/>
      <c r="E192" s="56"/>
    </row>
    <row r="193" spans="1:5" x14ac:dyDescent="0.2">
      <c r="A193" s="56"/>
      <c r="B193" s="56"/>
      <c r="C193" s="56"/>
      <c r="D193" s="56"/>
      <c r="E193" s="56"/>
    </row>
    <row r="194" spans="1:5" x14ac:dyDescent="0.2">
      <c r="A194" s="56"/>
      <c r="B194" s="56"/>
      <c r="C194" s="56"/>
      <c r="D194" s="56"/>
      <c r="E194" s="56"/>
    </row>
    <row r="195" spans="1:5" x14ac:dyDescent="0.2">
      <c r="A195" s="56"/>
      <c r="B195" s="56"/>
      <c r="C195" s="56"/>
      <c r="D195" s="56"/>
      <c r="E195" s="56"/>
    </row>
    <row r="196" spans="1:5" x14ac:dyDescent="0.2">
      <c r="A196" s="56"/>
      <c r="B196" s="56"/>
      <c r="C196" s="56"/>
      <c r="D196" s="56"/>
      <c r="E196" s="56"/>
    </row>
    <row r="197" spans="1:5" x14ac:dyDescent="0.2">
      <c r="A197" s="56"/>
      <c r="B197" s="56"/>
      <c r="C197" s="56"/>
      <c r="D197" s="56"/>
      <c r="E197" s="56"/>
    </row>
    <row r="198" spans="1:5" x14ac:dyDescent="0.2">
      <c r="A198" s="56"/>
      <c r="B198" s="56"/>
      <c r="C198" s="56"/>
      <c r="D198" s="56"/>
      <c r="E198" s="56"/>
    </row>
    <row r="199" spans="1:5" x14ac:dyDescent="0.2">
      <c r="A199" s="56"/>
      <c r="B199" s="56"/>
      <c r="C199" s="56"/>
      <c r="D199" s="56"/>
      <c r="E199" s="56"/>
    </row>
    <row r="200" spans="1:5" x14ac:dyDescent="0.2">
      <c r="A200" s="56"/>
      <c r="B200" s="56"/>
      <c r="C200" s="56"/>
      <c r="D200" s="56"/>
      <c r="E200" s="56"/>
    </row>
    <row r="201" spans="1:5" x14ac:dyDescent="0.2">
      <c r="A201" s="56"/>
      <c r="B201" s="56"/>
      <c r="C201" s="56"/>
      <c r="D201" s="56"/>
      <c r="E201" s="56"/>
    </row>
    <row r="202" spans="1:5" x14ac:dyDescent="0.2">
      <c r="A202" s="56"/>
      <c r="B202" s="56"/>
      <c r="C202" s="56"/>
      <c r="D202" s="56"/>
      <c r="E202" s="56"/>
    </row>
    <row r="203" spans="1:5" x14ac:dyDescent="0.2">
      <c r="A203" s="56"/>
      <c r="B203" s="56"/>
      <c r="C203" s="56"/>
      <c r="D203" s="56"/>
      <c r="E203" s="56"/>
    </row>
    <row r="204" spans="1:5" x14ac:dyDescent="0.2">
      <c r="A204" s="56"/>
      <c r="B204" s="56"/>
      <c r="C204" s="56"/>
      <c r="D204" s="56"/>
      <c r="E204" s="56"/>
    </row>
    <row r="205" spans="1:5" x14ac:dyDescent="0.2">
      <c r="A205" s="56"/>
      <c r="B205" s="56"/>
      <c r="C205" s="56"/>
      <c r="D205" s="56"/>
      <c r="E205" s="56"/>
    </row>
    <row r="206" spans="1:5" x14ac:dyDescent="0.2">
      <c r="A206" s="56"/>
      <c r="B206" s="56"/>
      <c r="C206" s="56"/>
      <c r="D206" s="56"/>
      <c r="E206" s="56"/>
    </row>
    <row r="207" spans="1:5" x14ac:dyDescent="0.2">
      <c r="A207" s="56"/>
      <c r="B207" s="56"/>
      <c r="C207" s="56"/>
      <c r="D207" s="56"/>
      <c r="E207" s="56"/>
    </row>
    <row r="208" spans="1:5" x14ac:dyDescent="0.2">
      <c r="A208" s="58"/>
      <c r="B208" s="58"/>
      <c r="C208" s="58"/>
      <c r="D208" s="58"/>
      <c r="E208" s="58"/>
    </row>
    <row r="209" spans="1:5" x14ac:dyDescent="0.2">
      <c r="A209" s="58"/>
      <c r="B209" s="58"/>
      <c r="C209" s="58"/>
      <c r="D209" s="58"/>
      <c r="E209" s="58"/>
    </row>
    <row r="210" spans="1:5" x14ac:dyDescent="0.2">
      <c r="A210" s="58"/>
      <c r="B210" s="58"/>
      <c r="C210" s="58"/>
      <c r="D210" s="58"/>
      <c r="E210" s="58"/>
    </row>
    <row r="211" spans="1:5" x14ac:dyDescent="0.2">
      <c r="A211" s="58"/>
      <c r="B211" s="58"/>
      <c r="C211" s="58"/>
      <c r="D211" s="58"/>
      <c r="E211" s="58"/>
    </row>
    <row r="212" spans="1:5" x14ac:dyDescent="0.2">
      <c r="A212" s="58"/>
      <c r="B212" s="58"/>
      <c r="C212" s="58"/>
      <c r="D212" s="58"/>
      <c r="E212" s="58"/>
    </row>
    <row r="213" spans="1:5" x14ac:dyDescent="0.2">
      <c r="A213" s="58"/>
      <c r="B213" s="58"/>
      <c r="C213" s="58"/>
      <c r="D213" s="58"/>
      <c r="E213" s="58"/>
    </row>
    <row r="214" spans="1:5" x14ac:dyDescent="0.2">
      <c r="A214" s="58"/>
      <c r="B214" s="58"/>
      <c r="C214" s="58"/>
      <c r="D214" s="58"/>
      <c r="E214" s="58"/>
    </row>
    <row r="215" spans="1:5" x14ac:dyDescent="0.2">
      <c r="A215" s="58"/>
      <c r="B215" s="58"/>
      <c r="C215" s="58"/>
      <c r="D215" s="58"/>
      <c r="E215" s="58"/>
    </row>
    <row r="216" spans="1:5" x14ac:dyDescent="0.2">
      <c r="A216" s="58"/>
      <c r="B216" s="58"/>
      <c r="C216" s="58"/>
      <c r="D216" s="58"/>
      <c r="E216" s="58"/>
    </row>
    <row r="217" spans="1:5" x14ac:dyDescent="0.2">
      <c r="A217" s="58"/>
      <c r="B217" s="58"/>
      <c r="C217" s="58"/>
      <c r="D217" s="58"/>
      <c r="E217" s="58"/>
    </row>
    <row r="218" spans="1:5" x14ac:dyDescent="0.2">
      <c r="A218" s="58"/>
      <c r="B218" s="58"/>
      <c r="C218" s="58"/>
      <c r="D218" s="58"/>
      <c r="E218" s="58"/>
    </row>
  </sheetData>
  <mergeCells count="10">
    <mergeCell ref="C158:E158"/>
    <mergeCell ref="C156:E156"/>
    <mergeCell ref="A158:B158"/>
    <mergeCell ref="C1:E1"/>
    <mergeCell ref="B2:E2"/>
    <mergeCell ref="A4:E4"/>
    <mergeCell ref="A5:E5"/>
    <mergeCell ref="A7:A8"/>
    <mergeCell ref="B7:B8"/>
    <mergeCell ref="C7:E7"/>
  </mergeCells>
  <pageMargins left="0.51181102362204722" right="0" top="7.874015748031496E-2" bottom="0.1181102362204724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D59" sqref="D59"/>
    </sheetView>
  </sheetViews>
  <sheetFormatPr defaultRowHeight="12.75" x14ac:dyDescent="0.2"/>
  <cols>
    <col min="1" max="1" width="10.140625" style="2" customWidth="1"/>
    <col min="2" max="2" width="42.85546875" style="2" customWidth="1"/>
    <col min="3" max="3" width="18" style="107" customWidth="1"/>
    <col min="4" max="4" width="20.140625" style="2" customWidth="1"/>
    <col min="5" max="5" width="17.42578125" style="2" customWidth="1"/>
    <col min="6" max="11" width="15.140625" style="2" customWidth="1"/>
    <col min="12" max="16384" width="9.140625" style="2"/>
  </cols>
  <sheetData>
    <row r="1" spans="1:11" ht="15.75" x14ac:dyDescent="0.25">
      <c r="A1" s="59"/>
      <c r="B1" s="59"/>
      <c r="C1" s="96"/>
      <c r="D1" s="1"/>
      <c r="E1" s="1" t="s">
        <v>48</v>
      </c>
      <c r="F1" s="1"/>
      <c r="G1" s="1"/>
      <c r="H1" s="1"/>
      <c r="I1" s="1"/>
      <c r="J1" s="1"/>
      <c r="K1" s="1"/>
    </row>
    <row r="2" spans="1:11" ht="51.75" customHeight="1" x14ac:dyDescent="0.25">
      <c r="A2" s="59"/>
      <c r="B2" s="59"/>
      <c r="C2" s="126" t="s">
        <v>231</v>
      </c>
      <c r="D2" s="126"/>
      <c r="E2" s="126"/>
      <c r="F2" s="60"/>
      <c r="G2" s="60"/>
      <c r="H2" s="60"/>
      <c r="I2" s="60"/>
      <c r="J2" s="60"/>
      <c r="K2" s="60"/>
    </row>
    <row r="3" spans="1:11" ht="15" customHeight="1" x14ac:dyDescent="0.25">
      <c r="A3" s="59"/>
      <c r="B3" s="59"/>
      <c r="C3" s="97"/>
      <c r="D3" s="61"/>
      <c r="E3" s="61"/>
      <c r="F3" s="60"/>
      <c r="G3" s="60"/>
      <c r="H3" s="60"/>
      <c r="I3" s="60"/>
      <c r="J3" s="60"/>
      <c r="K3" s="60"/>
    </row>
    <row r="4" spans="1:11" ht="57.75" customHeight="1" x14ac:dyDescent="0.3">
      <c r="A4" s="127" t="s">
        <v>229</v>
      </c>
      <c r="B4" s="127"/>
      <c r="C4" s="127"/>
      <c r="D4" s="127"/>
      <c r="E4" s="127"/>
      <c r="F4" s="62"/>
      <c r="G4" s="62"/>
      <c r="H4" s="62"/>
      <c r="I4" s="62"/>
      <c r="J4" s="62"/>
      <c r="K4" s="62"/>
    </row>
    <row r="5" spans="1:11" ht="15.75" x14ac:dyDescent="0.25">
      <c r="A5" s="59"/>
      <c r="B5" s="59"/>
      <c r="C5" s="98"/>
      <c r="D5" s="59"/>
      <c r="E5" s="59" t="s">
        <v>119</v>
      </c>
      <c r="F5" s="59"/>
      <c r="G5" s="59"/>
      <c r="H5" s="59"/>
      <c r="I5" s="59"/>
      <c r="J5" s="59"/>
      <c r="K5" s="59"/>
    </row>
    <row r="6" spans="1:11" ht="21" customHeight="1" x14ac:dyDescent="0.2">
      <c r="A6" s="128" t="s">
        <v>46</v>
      </c>
      <c r="B6" s="130" t="s">
        <v>47</v>
      </c>
      <c r="C6" s="132" t="s">
        <v>230</v>
      </c>
      <c r="D6" s="133"/>
      <c r="E6" s="134"/>
      <c r="F6" s="63"/>
      <c r="G6" s="63"/>
      <c r="H6" s="63"/>
      <c r="I6" s="63"/>
      <c r="J6" s="63"/>
      <c r="K6" s="63"/>
    </row>
    <row r="7" spans="1:11" ht="38.25" customHeight="1" x14ac:dyDescent="0.2">
      <c r="A7" s="129"/>
      <c r="B7" s="131"/>
      <c r="C7" s="99" t="s">
        <v>43</v>
      </c>
      <c r="D7" s="64" t="s">
        <v>87</v>
      </c>
      <c r="E7" s="7" t="s">
        <v>45</v>
      </c>
      <c r="F7" s="56"/>
      <c r="G7" s="65"/>
      <c r="H7" s="65"/>
      <c r="I7" s="65"/>
      <c r="J7" s="65"/>
      <c r="K7" s="65"/>
    </row>
    <row r="8" spans="1:11" ht="18" customHeight="1" x14ac:dyDescent="0.2">
      <c r="A8" s="66" t="s">
        <v>41</v>
      </c>
      <c r="B8" s="67" t="s">
        <v>42</v>
      </c>
      <c r="C8" s="100">
        <f>+C9+C46</f>
        <v>42423807.260000005</v>
      </c>
      <c r="D8" s="86">
        <f>+D9+D46</f>
        <v>3807028.2699999996</v>
      </c>
      <c r="E8" s="86">
        <f>+C8+D8</f>
        <v>46230835.530000001</v>
      </c>
      <c r="F8" s="56"/>
      <c r="G8" s="69"/>
      <c r="H8" s="56"/>
      <c r="I8" s="70"/>
      <c r="J8" s="70"/>
      <c r="K8" s="70"/>
    </row>
    <row r="9" spans="1:11" ht="28.5" customHeight="1" x14ac:dyDescent="0.2">
      <c r="A9" s="66">
        <v>2000</v>
      </c>
      <c r="B9" s="71" t="s">
        <v>86</v>
      </c>
      <c r="C9" s="100">
        <f>+C10+C15+C33+C36+C41+C45</f>
        <v>41166089.260000005</v>
      </c>
      <c r="D9" s="86">
        <f>+D10+D15+D33+D36+D41+D45</f>
        <v>524630.90999999992</v>
      </c>
      <c r="E9" s="86">
        <f t="shared" ref="E9:E20" si="0">C9+D9</f>
        <v>41690720.170000002</v>
      </c>
      <c r="F9" s="70"/>
      <c r="G9" s="70"/>
      <c r="H9" s="70"/>
      <c r="I9" s="70"/>
      <c r="J9" s="70"/>
      <c r="K9" s="70"/>
    </row>
    <row r="10" spans="1:11" ht="30" customHeight="1" x14ac:dyDescent="0.2">
      <c r="A10" s="66">
        <v>2100</v>
      </c>
      <c r="B10" s="71" t="s">
        <v>56</v>
      </c>
      <c r="C10" s="100">
        <f>C11+C14</f>
        <v>34236220.030000001</v>
      </c>
      <c r="D10" s="86">
        <f>D11+D14</f>
        <v>159578.5</v>
      </c>
      <c r="E10" s="86">
        <f t="shared" si="0"/>
        <v>34395798.530000001</v>
      </c>
      <c r="F10" s="70"/>
      <c r="G10" s="70"/>
      <c r="H10" s="70"/>
      <c r="I10" s="70"/>
      <c r="J10" s="70"/>
      <c r="K10" s="70"/>
    </row>
    <row r="11" spans="1:11" ht="18.75" customHeight="1" x14ac:dyDescent="0.2">
      <c r="A11" s="72">
        <v>2110</v>
      </c>
      <c r="B11" s="73" t="s">
        <v>57</v>
      </c>
      <c r="C11" s="101">
        <v>28111996.800000001</v>
      </c>
      <c r="D11" s="87">
        <v>130802.08</v>
      </c>
      <c r="E11" s="87">
        <f>C11+D11</f>
        <v>28242798.879999999</v>
      </c>
      <c r="F11" s="75"/>
      <c r="G11" s="75"/>
      <c r="H11" s="75"/>
      <c r="I11" s="75"/>
      <c r="J11" s="75"/>
      <c r="K11" s="75"/>
    </row>
    <row r="12" spans="1:11" ht="18.75" customHeight="1" x14ac:dyDescent="0.2">
      <c r="A12" s="72">
        <v>2111</v>
      </c>
      <c r="B12" s="76" t="s">
        <v>0</v>
      </c>
      <c r="C12" s="101">
        <v>28111996.800000001</v>
      </c>
      <c r="D12" s="87">
        <v>130802.08</v>
      </c>
      <c r="E12" s="87">
        <f t="shared" si="0"/>
        <v>28242798.879999999</v>
      </c>
      <c r="F12" s="75"/>
      <c r="G12" s="75"/>
      <c r="H12" s="75"/>
      <c r="I12" s="75"/>
      <c r="J12" s="75"/>
      <c r="K12" s="75"/>
    </row>
    <row r="13" spans="1:11" ht="15.75" hidden="1" x14ac:dyDescent="0.2">
      <c r="A13" s="77">
        <v>2112</v>
      </c>
      <c r="B13" s="76" t="s">
        <v>58</v>
      </c>
      <c r="C13" s="101"/>
      <c r="D13" s="87"/>
      <c r="E13" s="87">
        <f t="shared" si="0"/>
        <v>0</v>
      </c>
      <c r="F13" s="75"/>
      <c r="G13" s="75"/>
      <c r="H13" s="75"/>
      <c r="I13" s="75"/>
      <c r="J13" s="75"/>
      <c r="K13" s="75"/>
    </row>
    <row r="14" spans="1:11" ht="15.75" x14ac:dyDescent="0.2">
      <c r="A14" s="77">
        <v>2120</v>
      </c>
      <c r="B14" s="73" t="s">
        <v>59</v>
      </c>
      <c r="C14" s="101">
        <v>6124223.2300000004</v>
      </c>
      <c r="D14" s="87">
        <v>28776.42</v>
      </c>
      <c r="E14" s="87">
        <f t="shared" si="0"/>
        <v>6152999.6500000004</v>
      </c>
      <c r="F14" s="75"/>
      <c r="G14" s="75"/>
      <c r="H14" s="75"/>
      <c r="I14" s="75"/>
      <c r="J14" s="75"/>
      <c r="K14" s="75"/>
    </row>
    <row r="15" spans="1:11" ht="15.75" x14ac:dyDescent="0.2">
      <c r="A15" s="66">
        <v>2200</v>
      </c>
      <c r="B15" s="78" t="s">
        <v>60</v>
      </c>
      <c r="C15" s="100">
        <f>C16+C17+C18+C19+C20+C21+C22+C28</f>
        <v>3589855.9699999997</v>
      </c>
      <c r="D15" s="86">
        <f>+D16+D17+D18+D19+D20+D21+D22+D28+D27+D31</f>
        <v>365052.41</v>
      </c>
      <c r="E15" s="86">
        <f t="shared" si="0"/>
        <v>3954908.38</v>
      </c>
      <c r="F15" s="70"/>
      <c r="G15" s="70"/>
      <c r="H15" s="70"/>
      <c r="I15" s="70"/>
      <c r="J15" s="70"/>
      <c r="K15" s="70"/>
    </row>
    <row r="16" spans="1:11" ht="30" x14ac:dyDescent="0.2">
      <c r="A16" s="72">
        <v>2210</v>
      </c>
      <c r="B16" s="76" t="s">
        <v>61</v>
      </c>
      <c r="C16" s="101">
        <v>460706.64</v>
      </c>
      <c r="D16" s="87">
        <v>87877.01</v>
      </c>
      <c r="E16" s="87">
        <f t="shared" si="0"/>
        <v>548583.65</v>
      </c>
      <c r="F16" s="75"/>
      <c r="G16" s="75"/>
      <c r="H16" s="75"/>
      <c r="I16" s="75"/>
      <c r="J16" s="75"/>
      <c r="K16" s="75"/>
    </row>
    <row r="17" spans="1:11" ht="15.75" x14ac:dyDescent="0.2">
      <c r="A17" s="72">
        <v>2220</v>
      </c>
      <c r="B17" s="76" t="s">
        <v>1</v>
      </c>
      <c r="C17" s="101">
        <v>0</v>
      </c>
      <c r="D17" s="87">
        <v>0</v>
      </c>
      <c r="E17" s="87">
        <f t="shared" si="0"/>
        <v>0</v>
      </c>
      <c r="F17" s="75"/>
      <c r="G17" s="75"/>
      <c r="H17" s="75"/>
      <c r="I17" s="75"/>
      <c r="J17" s="75"/>
      <c r="K17" s="75"/>
    </row>
    <row r="18" spans="1:11" ht="17.25" customHeight="1" x14ac:dyDescent="0.2">
      <c r="A18" s="72">
        <v>2230</v>
      </c>
      <c r="B18" s="76" t="s">
        <v>2</v>
      </c>
      <c r="C18" s="101">
        <v>211331.51</v>
      </c>
      <c r="D18" s="87">
        <v>8884</v>
      </c>
      <c r="E18" s="87">
        <f t="shared" si="0"/>
        <v>220215.51</v>
      </c>
      <c r="F18" s="75"/>
      <c r="G18" s="75"/>
      <c r="H18" s="75"/>
      <c r="I18" s="75"/>
      <c r="J18" s="75"/>
      <c r="K18" s="75"/>
    </row>
    <row r="19" spans="1:11" ht="17.25" customHeight="1" x14ac:dyDescent="0.2">
      <c r="A19" s="72">
        <v>2240</v>
      </c>
      <c r="B19" s="79" t="s">
        <v>111</v>
      </c>
      <c r="C19" s="101">
        <v>144093.47</v>
      </c>
      <c r="D19" s="87">
        <v>28672</v>
      </c>
      <c r="E19" s="87">
        <f t="shared" si="0"/>
        <v>172765.47</v>
      </c>
      <c r="F19" s="75"/>
      <c r="G19" s="75"/>
      <c r="H19" s="75"/>
      <c r="I19" s="75"/>
      <c r="J19" s="75"/>
      <c r="K19" s="75"/>
    </row>
    <row r="20" spans="1:11" ht="17.25" customHeight="1" x14ac:dyDescent="0.2">
      <c r="A20" s="77">
        <v>2250</v>
      </c>
      <c r="B20" s="80" t="s">
        <v>62</v>
      </c>
      <c r="C20" s="101">
        <v>0</v>
      </c>
      <c r="D20" s="87">
        <v>0</v>
      </c>
      <c r="E20" s="87">
        <f t="shared" si="0"/>
        <v>0</v>
      </c>
      <c r="F20" s="75"/>
      <c r="G20" s="75"/>
      <c r="H20" s="75"/>
      <c r="I20" s="75"/>
      <c r="J20" s="75"/>
      <c r="K20" s="75"/>
    </row>
    <row r="21" spans="1:11" ht="30" hidden="1" x14ac:dyDescent="0.2">
      <c r="A21" s="72">
        <v>2260</v>
      </c>
      <c r="B21" s="80" t="s">
        <v>63</v>
      </c>
      <c r="C21" s="101">
        <v>0</v>
      </c>
      <c r="D21" s="87">
        <v>0</v>
      </c>
      <c r="E21" s="87">
        <v>0</v>
      </c>
      <c r="F21" s="75"/>
      <c r="G21" s="75"/>
      <c r="H21" s="75"/>
      <c r="I21" s="75"/>
      <c r="J21" s="75"/>
      <c r="K21" s="75"/>
    </row>
    <row r="22" spans="1:11" ht="28.5" x14ac:dyDescent="0.2">
      <c r="A22" s="77">
        <v>2270</v>
      </c>
      <c r="B22" s="71" t="s">
        <v>3</v>
      </c>
      <c r="C22" s="100">
        <f>C23+C24+C25+C26+C27</f>
        <v>1632468.32</v>
      </c>
      <c r="D22" s="88">
        <v>0</v>
      </c>
      <c r="E22" s="88">
        <f>C22+D22</f>
        <v>1632468.32</v>
      </c>
      <c r="F22" s="70"/>
      <c r="G22" s="70"/>
      <c r="H22" s="70"/>
      <c r="I22" s="70"/>
      <c r="J22" s="70"/>
      <c r="K22" s="70"/>
    </row>
    <row r="23" spans="1:11" ht="18" customHeight="1" x14ac:dyDescent="0.2">
      <c r="A23" s="72">
        <v>2271</v>
      </c>
      <c r="B23" s="76" t="s">
        <v>4</v>
      </c>
      <c r="C23" s="101">
        <v>0</v>
      </c>
      <c r="D23" s="87">
        <v>0</v>
      </c>
      <c r="E23" s="87">
        <v>0</v>
      </c>
      <c r="F23" s="75"/>
      <c r="G23" s="75"/>
      <c r="H23" s="75"/>
      <c r="I23" s="75"/>
      <c r="J23" s="75"/>
      <c r="K23" s="75"/>
    </row>
    <row r="24" spans="1:11" ht="18" customHeight="1" x14ac:dyDescent="0.2">
      <c r="A24" s="72">
        <v>2272</v>
      </c>
      <c r="B24" s="76" t="s">
        <v>64</v>
      </c>
      <c r="C24" s="101">
        <v>0</v>
      </c>
      <c r="D24" s="87">
        <v>0</v>
      </c>
      <c r="E24" s="87">
        <f t="shared" ref="E24:E31" si="1">C24+D24</f>
        <v>0</v>
      </c>
      <c r="F24" s="75"/>
      <c r="G24" s="75"/>
      <c r="H24" s="75"/>
      <c r="I24" s="75"/>
      <c r="J24" s="75"/>
      <c r="K24" s="75"/>
    </row>
    <row r="25" spans="1:11" ht="18" customHeight="1" x14ac:dyDescent="0.2">
      <c r="A25" s="72">
        <v>2273</v>
      </c>
      <c r="B25" s="76" t="s">
        <v>5</v>
      </c>
      <c r="C25" s="101">
        <v>1421126.8</v>
      </c>
      <c r="D25" s="87">
        <v>0</v>
      </c>
      <c r="E25" s="87">
        <f t="shared" si="1"/>
        <v>1421126.8</v>
      </c>
      <c r="F25" s="75"/>
      <c r="G25" s="75"/>
      <c r="H25" s="75"/>
      <c r="I25" s="75"/>
      <c r="J25" s="75"/>
      <c r="K25" s="75"/>
    </row>
    <row r="26" spans="1:11" ht="18" customHeight="1" x14ac:dyDescent="0.2">
      <c r="A26" s="72">
        <v>2274</v>
      </c>
      <c r="B26" s="76" t="s">
        <v>6</v>
      </c>
      <c r="C26" s="101">
        <v>211341.52</v>
      </c>
      <c r="D26" s="87">
        <v>0</v>
      </c>
      <c r="E26" s="87">
        <f t="shared" si="1"/>
        <v>211341.52</v>
      </c>
      <c r="F26" s="75"/>
      <c r="G26" s="75"/>
      <c r="H26" s="75"/>
      <c r="I26" s="75"/>
      <c r="J26" s="75"/>
      <c r="K26" s="75"/>
    </row>
    <row r="27" spans="1:11" ht="15.75" x14ac:dyDescent="0.2">
      <c r="A27" s="72">
        <v>2275</v>
      </c>
      <c r="B27" s="76" t="s">
        <v>7</v>
      </c>
      <c r="C27" s="101">
        <v>0</v>
      </c>
      <c r="D27" s="87">
        <v>0</v>
      </c>
      <c r="E27" s="87">
        <f t="shared" si="1"/>
        <v>0</v>
      </c>
      <c r="F27" s="75"/>
      <c r="G27" s="75"/>
      <c r="H27" s="75"/>
      <c r="I27" s="75"/>
      <c r="J27" s="75"/>
      <c r="K27" s="75"/>
    </row>
    <row r="28" spans="1:11" s="111" customFormat="1" ht="42.75" x14ac:dyDescent="0.2">
      <c r="A28" s="66">
        <v>2280</v>
      </c>
      <c r="B28" s="78" t="s">
        <v>65</v>
      </c>
      <c r="C28" s="100">
        <f>C31</f>
        <v>1141256.03</v>
      </c>
      <c r="D28" s="100">
        <v>239619.4</v>
      </c>
      <c r="E28" s="100">
        <f>E31</f>
        <v>1141256.03</v>
      </c>
      <c r="F28" s="75"/>
      <c r="G28" s="75"/>
      <c r="H28" s="75"/>
      <c r="I28" s="75"/>
      <c r="J28" s="75"/>
      <c r="K28" s="75"/>
    </row>
    <row r="29" spans="1:11" ht="42.75" hidden="1" customHeight="1" x14ac:dyDescent="0.2">
      <c r="A29" s="135">
        <v>2281</v>
      </c>
      <c r="B29" s="81" t="s">
        <v>118</v>
      </c>
      <c r="C29" s="102">
        <v>1141256.03</v>
      </c>
      <c r="D29" s="87">
        <v>0</v>
      </c>
      <c r="E29" s="87">
        <f t="shared" si="1"/>
        <v>1141256.03</v>
      </c>
      <c r="F29" s="75"/>
      <c r="G29" s="75"/>
      <c r="H29" s="75"/>
      <c r="I29" s="75"/>
      <c r="J29" s="75"/>
      <c r="K29" s="75"/>
    </row>
    <row r="30" spans="1:11" ht="15.75" hidden="1" x14ac:dyDescent="0.2">
      <c r="A30" s="125"/>
      <c r="B30" s="81" t="s">
        <v>8</v>
      </c>
      <c r="C30" s="102">
        <v>1141256.03</v>
      </c>
      <c r="D30" s="87">
        <v>0</v>
      </c>
      <c r="E30" s="87">
        <f t="shared" si="1"/>
        <v>1141256.03</v>
      </c>
      <c r="F30" s="75"/>
      <c r="G30" s="75"/>
      <c r="H30" s="75"/>
      <c r="I30" s="75"/>
      <c r="J30" s="75"/>
      <c r="K30" s="75"/>
    </row>
    <row r="31" spans="1:11" ht="44.45" customHeight="1" x14ac:dyDescent="0.2">
      <c r="A31" s="125">
        <v>2282</v>
      </c>
      <c r="B31" s="81" t="s">
        <v>66</v>
      </c>
      <c r="C31" s="102">
        <v>1141256.03</v>
      </c>
      <c r="D31" s="87">
        <v>0</v>
      </c>
      <c r="E31" s="87">
        <f t="shared" si="1"/>
        <v>1141256.03</v>
      </c>
      <c r="F31" s="75"/>
      <c r="G31" s="75"/>
      <c r="H31" s="75"/>
      <c r="I31" s="75"/>
      <c r="J31" s="75"/>
      <c r="K31" s="75"/>
    </row>
    <row r="32" spans="1:11" ht="15.75" hidden="1" x14ac:dyDescent="0.2">
      <c r="A32" s="125"/>
      <c r="B32" s="81" t="s">
        <v>9</v>
      </c>
      <c r="C32" s="101">
        <v>0</v>
      </c>
      <c r="D32" s="87">
        <v>0</v>
      </c>
      <c r="E32" s="87">
        <v>0</v>
      </c>
      <c r="F32" s="75"/>
      <c r="G32" s="75"/>
      <c r="H32" s="75"/>
      <c r="I32" s="75"/>
      <c r="J32" s="75"/>
      <c r="K32" s="75"/>
    </row>
    <row r="33" spans="1:11" ht="27.75" hidden="1" customHeight="1" x14ac:dyDescent="0.2">
      <c r="A33" s="64">
        <v>2400</v>
      </c>
      <c r="B33" s="71" t="s">
        <v>67</v>
      </c>
      <c r="C33" s="100">
        <v>0</v>
      </c>
      <c r="D33" s="86">
        <v>0</v>
      </c>
      <c r="E33" s="86">
        <v>0</v>
      </c>
      <c r="F33" s="70"/>
      <c r="G33" s="70"/>
      <c r="H33" s="70"/>
      <c r="I33" s="70"/>
      <c r="J33" s="70"/>
      <c r="K33" s="70"/>
    </row>
    <row r="34" spans="1:11" ht="27.6" hidden="1" customHeight="1" x14ac:dyDescent="0.2">
      <c r="A34" s="82">
        <v>2410</v>
      </c>
      <c r="B34" s="81" t="s">
        <v>68</v>
      </c>
      <c r="C34" s="101">
        <v>0</v>
      </c>
      <c r="D34" s="87">
        <v>0</v>
      </c>
      <c r="E34" s="87">
        <v>0</v>
      </c>
      <c r="F34" s="75"/>
      <c r="G34" s="75"/>
      <c r="H34" s="75"/>
      <c r="I34" s="75"/>
      <c r="J34" s="75"/>
      <c r="K34" s="75"/>
    </row>
    <row r="35" spans="1:11" ht="29.25" hidden="1" customHeight="1" x14ac:dyDescent="0.2">
      <c r="A35" s="82">
        <v>2420</v>
      </c>
      <c r="B35" s="81" t="s">
        <v>69</v>
      </c>
      <c r="C35" s="101">
        <v>0</v>
      </c>
      <c r="D35" s="87">
        <v>0</v>
      </c>
      <c r="E35" s="87">
        <v>0</v>
      </c>
      <c r="F35" s="75"/>
      <c r="G35" s="75"/>
      <c r="H35" s="75"/>
      <c r="I35" s="75"/>
      <c r="J35" s="75"/>
      <c r="K35" s="75"/>
    </row>
    <row r="36" spans="1:11" ht="15.75" x14ac:dyDescent="0.2">
      <c r="A36" s="66">
        <v>2600</v>
      </c>
      <c r="B36" s="71" t="s">
        <v>70</v>
      </c>
      <c r="C36" s="100">
        <f>+C38+C39+C40</f>
        <v>2573512.54</v>
      </c>
      <c r="D36" s="86">
        <f>+D38+D39+D40</f>
        <v>0</v>
      </c>
      <c r="E36" s="86">
        <f>C36</f>
        <v>2573512.54</v>
      </c>
      <c r="F36" s="70"/>
      <c r="G36" s="70"/>
      <c r="H36" s="70"/>
      <c r="I36" s="70"/>
      <c r="J36" s="70"/>
      <c r="K36" s="70"/>
    </row>
    <row r="37" spans="1:11" ht="15.75" hidden="1" x14ac:dyDescent="0.2">
      <c r="A37" s="66">
        <v>1300</v>
      </c>
      <c r="B37" s="78" t="s">
        <v>10</v>
      </c>
      <c r="C37" s="100">
        <f>C38+C39+C41+C45</f>
        <v>3340013.2600000002</v>
      </c>
      <c r="D37" s="87">
        <v>0</v>
      </c>
      <c r="E37" s="86">
        <f>C37+D37</f>
        <v>3340013.2600000002</v>
      </c>
      <c r="F37" s="70"/>
      <c r="G37" s="70"/>
      <c r="H37" s="70"/>
      <c r="I37" s="70"/>
      <c r="J37" s="70"/>
      <c r="K37" s="70"/>
    </row>
    <row r="38" spans="1:11" ht="27.6" customHeight="1" x14ac:dyDescent="0.2">
      <c r="A38" s="72">
        <v>2610</v>
      </c>
      <c r="B38" s="73" t="s">
        <v>11</v>
      </c>
      <c r="C38" s="101">
        <v>833362.54</v>
      </c>
      <c r="D38" s="87">
        <v>0</v>
      </c>
      <c r="E38" s="87">
        <f>C38+D38</f>
        <v>833362.54</v>
      </c>
      <c r="F38" s="75"/>
      <c r="G38" s="75"/>
      <c r="H38" s="75"/>
      <c r="I38" s="75"/>
      <c r="J38" s="75"/>
      <c r="K38" s="75"/>
    </row>
    <row r="39" spans="1:11" ht="28.5" customHeight="1" x14ac:dyDescent="0.2">
      <c r="A39" s="72">
        <v>2620</v>
      </c>
      <c r="B39" s="73" t="s">
        <v>12</v>
      </c>
      <c r="C39" s="101">
        <v>1740150</v>
      </c>
      <c r="D39" s="87">
        <v>0</v>
      </c>
      <c r="E39" s="87">
        <f>C39</f>
        <v>1740150</v>
      </c>
      <c r="F39" s="75"/>
      <c r="G39" s="75"/>
      <c r="H39" s="75"/>
      <c r="I39" s="75"/>
      <c r="J39" s="75"/>
      <c r="K39" s="75"/>
    </row>
    <row r="40" spans="1:11" ht="43.5" hidden="1" customHeight="1" x14ac:dyDescent="0.2">
      <c r="A40" s="72">
        <v>2630</v>
      </c>
      <c r="B40" s="73" t="s">
        <v>71</v>
      </c>
      <c r="C40" s="101">
        <v>0</v>
      </c>
      <c r="D40" s="87">
        <v>0</v>
      </c>
      <c r="E40" s="87">
        <v>0</v>
      </c>
      <c r="F40" s="75"/>
      <c r="G40" s="75"/>
      <c r="H40" s="75"/>
      <c r="I40" s="75"/>
      <c r="J40" s="75"/>
      <c r="K40" s="75"/>
    </row>
    <row r="41" spans="1:11" ht="18" customHeight="1" x14ac:dyDescent="0.2">
      <c r="A41" s="66">
        <v>2700</v>
      </c>
      <c r="B41" s="79" t="s">
        <v>72</v>
      </c>
      <c r="C41" s="100">
        <f>+C42+C43+C44</f>
        <v>765997.52</v>
      </c>
      <c r="D41" s="86">
        <f>+D42+D43+D44</f>
        <v>0</v>
      </c>
      <c r="E41" s="86">
        <f>C41+D41</f>
        <v>765997.52</v>
      </c>
      <c r="F41" s="70"/>
      <c r="G41" s="70"/>
      <c r="H41" s="70"/>
      <c r="I41" s="70"/>
      <c r="J41" s="70"/>
      <c r="K41" s="70"/>
    </row>
    <row r="42" spans="1:11" ht="18" hidden="1" customHeight="1" x14ac:dyDescent="0.2">
      <c r="A42" s="72">
        <v>2710</v>
      </c>
      <c r="B42" s="81" t="s">
        <v>13</v>
      </c>
      <c r="C42" s="101">
        <v>0</v>
      </c>
      <c r="D42" s="87">
        <v>0</v>
      </c>
      <c r="E42" s="87">
        <v>0</v>
      </c>
      <c r="F42" s="75"/>
      <c r="G42" s="75"/>
      <c r="H42" s="75"/>
      <c r="I42" s="75"/>
      <c r="J42" s="75"/>
      <c r="K42" s="75"/>
    </row>
    <row r="43" spans="1:11" ht="18" hidden="1" customHeight="1" x14ac:dyDescent="0.2">
      <c r="A43" s="72">
        <v>2720</v>
      </c>
      <c r="B43" s="81" t="s">
        <v>14</v>
      </c>
      <c r="C43" s="101">
        <v>0</v>
      </c>
      <c r="D43" s="87">
        <v>0</v>
      </c>
      <c r="E43" s="87">
        <v>0</v>
      </c>
      <c r="F43" s="75"/>
      <c r="G43" s="75"/>
      <c r="H43" s="75"/>
      <c r="I43" s="75"/>
      <c r="J43" s="75"/>
      <c r="K43" s="75"/>
    </row>
    <row r="44" spans="1:11" ht="18" customHeight="1" x14ac:dyDescent="0.2">
      <c r="A44" s="72">
        <v>2730</v>
      </c>
      <c r="B44" s="81" t="s">
        <v>73</v>
      </c>
      <c r="C44" s="101">
        <v>765997.52</v>
      </c>
      <c r="D44" s="87">
        <v>0</v>
      </c>
      <c r="E44" s="87">
        <f>C44+D44</f>
        <v>765997.52</v>
      </c>
      <c r="F44" s="75"/>
      <c r="G44" s="75"/>
      <c r="H44" s="75"/>
      <c r="I44" s="75"/>
      <c r="J44" s="75"/>
      <c r="K44" s="75"/>
    </row>
    <row r="45" spans="1:11" ht="18" customHeight="1" x14ac:dyDescent="0.2">
      <c r="A45" s="66">
        <v>2800</v>
      </c>
      <c r="B45" s="79" t="s">
        <v>74</v>
      </c>
      <c r="C45" s="100">
        <v>503.2</v>
      </c>
      <c r="D45" s="86">
        <v>0</v>
      </c>
      <c r="E45" s="86">
        <f>C45+D45</f>
        <v>503.2</v>
      </c>
      <c r="F45" s="70"/>
      <c r="G45" s="70"/>
      <c r="H45" s="70"/>
      <c r="I45" s="70"/>
      <c r="J45" s="70"/>
      <c r="K45" s="70"/>
    </row>
    <row r="46" spans="1:11" ht="18" customHeight="1" x14ac:dyDescent="0.2">
      <c r="A46" s="66">
        <v>3000</v>
      </c>
      <c r="B46" s="71" t="s">
        <v>15</v>
      </c>
      <c r="C46" s="100">
        <f>C47+C62</f>
        <v>1257718</v>
      </c>
      <c r="D46" s="86">
        <f>D47+D62</f>
        <v>3282397.36</v>
      </c>
      <c r="E46" s="86">
        <f>C46+D46</f>
        <v>4540115.3599999994</v>
      </c>
      <c r="F46" s="70"/>
      <c r="G46" s="70"/>
      <c r="H46" s="70"/>
      <c r="I46" s="70"/>
      <c r="J46" s="70"/>
      <c r="K46" s="70"/>
    </row>
    <row r="47" spans="1:11" ht="18" customHeight="1" x14ac:dyDescent="0.2">
      <c r="A47" s="66">
        <v>3100</v>
      </c>
      <c r="B47" s="78" t="s">
        <v>16</v>
      </c>
      <c r="C47" s="100">
        <f>C48+C52</f>
        <v>1257718</v>
      </c>
      <c r="D47" s="86">
        <f>D48+D55+D58+D57+D59</f>
        <v>3282397.36</v>
      </c>
      <c r="E47" s="86">
        <f>C47+D47</f>
        <v>4540115.3599999994</v>
      </c>
      <c r="F47" s="70"/>
      <c r="G47" s="70"/>
      <c r="H47" s="70"/>
      <c r="I47" s="70"/>
      <c r="J47" s="70"/>
      <c r="K47" s="70"/>
    </row>
    <row r="48" spans="1:11" ht="30.75" customHeight="1" x14ac:dyDescent="0.2">
      <c r="A48" s="72">
        <v>3110</v>
      </c>
      <c r="B48" s="80" t="s">
        <v>17</v>
      </c>
      <c r="C48" s="101">
        <v>1257718</v>
      </c>
      <c r="D48" s="87">
        <v>370811.11</v>
      </c>
      <c r="E48" s="87">
        <v>0</v>
      </c>
      <c r="F48" s="75"/>
      <c r="G48" s="75"/>
      <c r="H48" s="75"/>
      <c r="I48" s="75"/>
      <c r="J48" s="75"/>
      <c r="K48" s="75"/>
    </row>
    <row r="49" spans="1:11" ht="18" hidden="1" customHeight="1" x14ac:dyDescent="0.2">
      <c r="A49" s="72">
        <v>3120</v>
      </c>
      <c r="B49" s="80" t="s">
        <v>18</v>
      </c>
      <c r="C49" s="101">
        <v>0</v>
      </c>
      <c r="D49" s="87">
        <f>+D50+D51</f>
        <v>0</v>
      </c>
      <c r="E49" s="87">
        <f>D49</f>
        <v>0</v>
      </c>
      <c r="F49" s="75"/>
      <c r="G49" s="75"/>
      <c r="H49" s="75"/>
      <c r="I49" s="75"/>
      <c r="J49" s="75"/>
      <c r="K49" s="75"/>
    </row>
    <row r="50" spans="1:11" ht="18" hidden="1" customHeight="1" x14ac:dyDescent="0.2">
      <c r="A50" s="72">
        <v>3121</v>
      </c>
      <c r="B50" s="76" t="s">
        <v>75</v>
      </c>
      <c r="C50" s="101">
        <v>0</v>
      </c>
      <c r="D50" s="87">
        <v>0</v>
      </c>
      <c r="E50" s="87">
        <v>0</v>
      </c>
      <c r="F50" s="75"/>
      <c r="G50" s="75"/>
      <c r="H50" s="75"/>
      <c r="I50" s="75"/>
      <c r="J50" s="75"/>
      <c r="K50" s="75"/>
    </row>
    <row r="51" spans="1:11" ht="18" hidden="1" customHeight="1" x14ac:dyDescent="0.2">
      <c r="A51" s="72">
        <v>3122</v>
      </c>
      <c r="B51" s="76" t="s">
        <v>76</v>
      </c>
      <c r="C51" s="101">
        <v>0</v>
      </c>
      <c r="D51" s="87">
        <v>0</v>
      </c>
      <c r="E51" s="87">
        <f>D51</f>
        <v>0</v>
      </c>
      <c r="F51" s="75"/>
      <c r="G51" s="75"/>
      <c r="H51" s="75"/>
      <c r="I51" s="75"/>
      <c r="J51" s="75"/>
      <c r="K51" s="75"/>
    </row>
    <row r="52" spans="1:11" ht="18" hidden="1" customHeight="1" x14ac:dyDescent="0.2">
      <c r="A52" s="72">
        <v>3130</v>
      </c>
      <c r="B52" s="80" t="s">
        <v>19</v>
      </c>
      <c r="C52" s="101">
        <v>0</v>
      </c>
      <c r="D52" s="87">
        <f>D54</f>
        <v>0</v>
      </c>
      <c r="E52" s="87">
        <f>C52+D52</f>
        <v>0</v>
      </c>
      <c r="F52" s="75"/>
      <c r="G52" s="75"/>
      <c r="H52" s="75"/>
      <c r="I52" s="75"/>
      <c r="J52" s="75"/>
      <c r="K52" s="75"/>
    </row>
    <row r="53" spans="1:11" ht="18" hidden="1" customHeight="1" x14ac:dyDescent="0.2">
      <c r="A53" s="72">
        <v>3131</v>
      </c>
      <c r="B53" s="81" t="s">
        <v>77</v>
      </c>
      <c r="C53" s="101">
        <v>0</v>
      </c>
      <c r="D53" s="87">
        <v>0</v>
      </c>
      <c r="E53" s="87">
        <v>0</v>
      </c>
      <c r="F53" s="75"/>
      <c r="G53" s="75"/>
      <c r="H53" s="75"/>
      <c r="I53" s="75"/>
      <c r="J53" s="75"/>
      <c r="K53" s="75"/>
    </row>
    <row r="54" spans="1:11" ht="18" hidden="1" customHeight="1" x14ac:dyDescent="0.2">
      <c r="A54" s="72">
        <v>3132</v>
      </c>
      <c r="B54" s="81" t="s">
        <v>20</v>
      </c>
      <c r="C54" s="101">
        <v>0</v>
      </c>
      <c r="D54" s="87">
        <v>0</v>
      </c>
      <c r="E54" s="87">
        <f>C54+D54</f>
        <v>0</v>
      </c>
      <c r="F54" s="75"/>
      <c r="G54" s="75"/>
      <c r="H54" s="75"/>
      <c r="I54" s="75"/>
      <c r="J54" s="75"/>
      <c r="K54" s="75"/>
    </row>
    <row r="55" spans="1:11" ht="18" customHeight="1" x14ac:dyDescent="0.2">
      <c r="A55" s="72">
        <v>3140</v>
      </c>
      <c r="B55" s="73" t="s">
        <v>21</v>
      </c>
      <c r="C55" s="101">
        <f>+C56+C58+C59+C60+C61</f>
        <v>0</v>
      </c>
      <c r="D55" s="87">
        <v>0</v>
      </c>
      <c r="E55" s="87">
        <f>D55</f>
        <v>0</v>
      </c>
      <c r="F55" s="75"/>
      <c r="G55" s="75"/>
      <c r="H55" s="75"/>
      <c r="I55" s="75"/>
      <c r="J55" s="75"/>
      <c r="K55" s="75"/>
    </row>
    <row r="56" spans="1:11" ht="30" hidden="1" x14ac:dyDescent="0.2">
      <c r="A56" s="72">
        <v>3141</v>
      </c>
      <c r="B56" s="71" t="s">
        <v>112</v>
      </c>
      <c r="C56" s="101">
        <v>0</v>
      </c>
      <c r="D56" s="87">
        <v>0</v>
      </c>
      <c r="E56" s="87">
        <v>0</v>
      </c>
      <c r="F56" s="75"/>
      <c r="G56" s="75"/>
      <c r="H56" s="75"/>
      <c r="I56" s="75"/>
      <c r="J56" s="75"/>
      <c r="K56" s="75"/>
    </row>
    <row r="57" spans="1:11" ht="30" x14ac:dyDescent="0.2">
      <c r="A57" s="110">
        <v>3122</v>
      </c>
      <c r="B57" s="81" t="s">
        <v>201</v>
      </c>
      <c r="C57" s="101">
        <v>0</v>
      </c>
      <c r="D57" s="87">
        <v>0</v>
      </c>
      <c r="E57" s="87">
        <f>D57</f>
        <v>0</v>
      </c>
      <c r="F57" s="75"/>
      <c r="G57" s="75"/>
      <c r="H57" s="75"/>
      <c r="I57" s="75"/>
      <c r="J57" s="75"/>
      <c r="K57" s="75"/>
    </row>
    <row r="58" spans="1:11" ht="42" customHeight="1" x14ac:dyDescent="0.2">
      <c r="A58" s="72">
        <v>3132</v>
      </c>
      <c r="B58" s="81" t="s">
        <v>189</v>
      </c>
      <c r="C58" s="101">
        <v>0</v>
      </c>
      <c r="D58" s="87">
        <v>2911586.25</v>
      </c>
      <c r="E58" s="87">
        <f>D58</f>
        <v>2911586.25</v>
      </c>
      <c r="F58" s="75"/>
      <c r="G58" s="75"/>
      <c r="H58" s="75"/>
      <c r="I58" s="75"/>
      <c r="J58" s="75"/>
      <c r="K58" s="75"/>
    </row>
    <row r="59" spans="1:11" ht="59.25" customHeight="1" x14ac:dyDescent="0.2">
      <c r="A59" s="72">
        <v>3142</v>
      </c>
      <c r="B59" s="71" t="s">
        <v>219</v>
      </c>
      <c r="C59" s="101">
        <v>0</v>
      </c>
      <c r="D59" s="87">
        <v>0</v>
      </c>
      <c r="E59" s="87">
        <v>0</v>
      </c>
      <c r="F59" s="75"/>
      <c r="G59" s="75"/>
      <c r="H59" s="75"/>
      <c r="I59" s="75"/>
      <c r="J59" s="75"/>
      <c r="K59" s="75"/>
    </row>
    <row r="60" spans="1:11" ht="59.25" hidden="1" customHeight="1" x14ac:dyDescent="0.2">
      <c r="A60" s="72">
        <v>3150</v>
      </c>
      <c r="B60" s="73" t="s">
        <v>22</v>
      </c>
      <c r="C60" s="101">
        <v>0</v>
      </c>
      <c r="D60" s="87">
        <v>0</v>
      </c>
      <c r="E60" s="87">
        <v>0</v>
      </c>
      <c r="F60" s="75"/>
      <c r="G60" s="75"/>
      <c r="H60" s="75"/>
      <c r="I60" s="75"/>
      <c r="J60" s="75"/>
      <c r="K60" s="75"/>
    </row>
    <row r="61" spans="1:11" ht="59.25" hidden="1" customHeight="1" x14ac:dyDescent="0.2">
      <c r="A61" s="72">
        <v>3160</v>
      </c>
      <c r="B61" s="73" t="s">
        <v>23</v>
      </c>
      <c r="C61" s="101">
        <v>0</v>
      </c>
      <c r="D61" s="87">
        <v>0</v>
      </c>
      <c r="E61" s="87">
        <v>0</v>
      </c>
      <c r="F61" s="75"/>
      <c r="G61" s="75"/>
      <c r="H61" s="75"/>
      <c r="I61" s="75"/>
      <c r="J61" s="75"/>
      <c r="K61" s="75"/>
    </row>
    <row r="62" spans="1:11" ht="59.25" customHeight="1" x14ac:dyDescent="0.2">
      <c r="A62" s="66">
        <v>3200</v>
      </c>
      <c r="B62" s="78" t="s">
        <v>24</v>
      </c>
      <c r="C62" s="100">
        <f>+C64+C63+C65+C66</f>
        <v>0</v>
      </c>
      <c r="D62" s="86">
        <f>+D64+D63+D65+D66</f>
        <v>0</v>
      </c>
      <c r="E62" s="86">
        <f>+E64+E63+E65+E66</f>
        <v>0</v>
      </c>
      <c r="F62" s="70"/>
      <c r="G62" s="70"/>
      <c r="H62" s="70"/>
      <c r="I62" s="70"/>
      <c r="J62" s="70"/>
      <c r="K62" s="70"/>
    </row>
    <row r="63" spans="1:11" ht="33" customHeight="1" x14ac:dyDescent="0.2">
      <c r="A63" s="72">
        <v>3210</v>
      </c>
      <c r="B63" s="73" t="s">
        <v>113</v>
      </c>
      <c r="C63" s="101">
        <v>0</v>
      </c>
      <c r="D63" s="87">
        <v>0</v>
      </c>
      <c r="E63" s="87">
        <f>D63</f>
        <v>0</v>
      </c>
      <c r="F63" s="75"/>
      <c r="G63" s="75"/>
      <c r="H63" s="75"/>
      <c r="I63" s="75"/>
      <c r="J63" s="75"/>
      <c r="K63" s="75"/>
    </row>
    <row r="64" spans="1:11" ht="35.25" customHeight="1" x14ac:dyDescent="0.2">
      <c r="A64" s="72">
        <v>3220</v>
      </c>
      <c r="B64" s="80" t="s">
        <v>25</v>
      </c>
      <c r="C64" s="101">
        <v>0</v>
      </c>
      <c r="D64" s="87">
        <v>0</v>
      </c>
      <c r="E64" s="87">
        <f>C64+D64</f>
        <v>0</v>
      </c>
      <c r="F64" s="75"/>
      <c r="G64" s="75"/>
      <c r="H64" s="75"/>
      <c r="I64" s="75"/>
      <c r="J64" s="75"/>
      <c r="K64" s="75"/>
    </row>
    <row r="65" spans="1:11" ht="45" hidden="1" customHeight="1" x14ac:dyDescent="0.2">
      <c r="A65" s="72">
        <v>3230</v>
      </c>
      <c r="B65" s="80" t="s">
        <v>78</v>
      </c>
      <c r="C65" s="103">
        <v>0</v>
      </c>
      <c r="D65" s="74">
        <v>0</v>
      </c>
      <c r="E65" s="74">
        <v>0</v>
      </c>
      <c r="F65" s="75"/>
      <c r="G65" s="75"/>
      <c r="H65" s="75"/>
      <c r="I65" s="75"/>
      <c r="J65" s="75"/>
      <c r="K65" s="75"/>
    </row>
    <row r="66" spans="1:11" ht="17.25" hidden="1" customHeight="1" x14ac:dyDescent="0.2">
      <c r="A66" s="72">
        <v>3240</v>
      </c>
      <c r="B66" s="80" t="s">
        <v>26</v>
      </c>
      <c r="C66" s="103">
        <v>0</v>
      </c>
      <c r="D66" s="74">
        <v>0</v>
      </c>
      <c r="E66" s="74">
        <v>0</v>
      </c>
      <c r="F66" s="75"/>
      <c r="G66" s="75"/>
      <c r="H66" s="75"/>
      <c r="I66" s="75"/>
      <c r="J66" s="75"/>
      <c r="K66" s="75"/>
    </row>
    <row r="67" spans="1:11" ht="30" hidden="1" x14ac:dyDescent="0.2">
      <c r="A67" s="72">
        <v>2450</v>
      </c>
      <c r="B67" s="80" t="s">
        <v>27</v>
      </c>
      <c r="C67" s="103">
        <v>0</v>
      </c>
      <c r="D67" s="74">
        <v>0</v>
      </c>
      <c r="E67" s="74">
        <v>0</v>
      </c>
      <c r="F67" s="75"/>
      <c r="G67" s="75"/>
      <c r="H67" s="75"/>
      <c r="I67" s="75"/>
      <c r="J67" s="75"/>
      <c r="K67" s="75"/>
    </row>
    <row r="68" spans="1:11" ht="15.75" hidden="1" x14ac:dyDescent="0.2">
      <c r="A68" s="66">
        <v>4000</v>
      </c>
      <c r="B68" s="71" t="s">
        <v>28</v>
      </c>
      <c r="C68" s="104">
        <v>0</v>
      </c>
      <c r="D68" s="68">
        <v>0</v>
      </c>
      <c r="E68" s="68">
        <v>0</v>
      </c>
      <c r="F68" s="75"/>
      <c r="G68" s="75"/>
      <c r="H68" s="75"/>
      <c r="I68" s="75"/>
      <c r="J68" s="75"/>
      <c r="K68" s="75"/>
    </row>
    <row r="69" spans="1:11" ht="15.75" hidden="1" x14ac:dyDescent="0.2">
      <c r="A69" s="66">
        <v>4100</v>
      </c>
      <c r="B69" s="71" t="s">
        <v>29</v>
      </c>
      <c r="C69" s="104">
        <v>0</v>
      </c>
      <c r="D69" s="68">
        <v>0</v>
      </c>
      <c r="E69" s="68">
        <v>0</v>
      </c>
      <c r="F69" s="70"/>
      <c r="G69" s="70"/>
      <c r="H69" s="70"/>
      <c r="I69" s="70"/>
      <c r="J69" s="70"/>
      <c r="K69" s="70"/>
    </row>
    <row r="70" spans="1:11" ht="15.75" hidden="1" x14ac:dyDescent="0.2">
      <c r="A70" s="72">
        <v>4110</v>
      </c>
      <c r="B70" s="80" t="s">
        <v>30</v>
      </c>
      <c r="C70" s="103">
        <v>0</v>
      </c>
      <c r="D70" s="74">
        <v>0</v>
      </c>
      <c r="E70" s="74">
        <v>0</v>
      </c>
      <c r="F70" s="75"/>
      <c r="G70" s="75"/>
      <c r="H70" s="75"/>
      <c r="I70" s="75"/>
      <c r="J70" s="75"/>
      <c r="K70" s="75"/>
    </row>
    <row r="71" spans="1:11" ht="27" hidden="1" customHeight="1" x14ac:dyDescent="0.2">
      <c r="A71" s="72">
        <v>4111</v>
      </c>
      <c r="B71" s="81" t="s">
        <v>31</v>
      </c>
      <c r="C71" s="103">
        <v>0</v>
      </c>
      <c r="D71" s="74">
        <v>0</v>
      </c>
      <c r="E71" s="74">
        <v>0</v>
      </c>
      <c r="F71" s="75"/>
      <c r="G71" s="75"/>
      <c r="H71" s="75"/>
      <c r="I71" s="75"/>
      <c r="J71" s="75"/>
      <c r="K71" s="75"/>
    </row>
    <row r="72" spans="1:11" ht="30" hidden="1" x14ac:dyDescent="0.2">
      <c r="A72" s="72">
        <v>4112</v>
      </c>
      <c r="B72" s="81" t="s">
        <v>32</v>
      </c>
      <c r="C72" s="103">
        <v>0</v>
      </c>
      <c r="D72" s="74">
        <v>0</v>
      </c>
      <c r="E72" s="74">
        <v>0</v>
      </c>
      <c r="F72" s="75"/>
      <c r="G72" s="75"/>
      <c r="H72" s="75"/>
      <c r="I72" s="75"/>
      <c r="J72" s="75"/>
      <c r="K72" s="75"/>
    </row>
    <row r="73" spans="1:11" ht="15.75" hidden="1" customHeight="1" x14ac:dyDescent="0.2">
      <c r="A73" s="72">
        <v>4113</v>
      </c>
      <c r="B73" s="73" t="s">
        <v>114</v>
      </c>
      <c r="C73" s="103">
        <v>0</v>
      </c>
      <c r="D73" s="74">
        <v>0</v>
      </c>
      <c r="E73" s="74">
        <v>0</v>
      </c>
      <c r="F73" s="75"/>
      <c r="G73" s="75"/>
      <c r="H73" s="75"/>
      <c r="I73" s="75"/>
      <c r="J73" s="75"/>
      <c r="K73" s="75"/>
    </row>
    <row r="74" spans="1:11" ht="15.75" hidden="1" x14ac:dyDescent="0.2">
      <c r="A74" s="72">
        <v>4120</v>
      </c>
      <c r="B74" s="73" t="s">
        <v>33</v>
      </c>
      <c r="C74" s="103">
        <v>0</v>
      </c>
      <c r="D74" s="74">
        <v>0</v>
      </c>
      <c r="E74" s="74">
        <v>0</v>
      </c>
      <c r="F74" s="75"/>
      <c r="G74" s="75"/>
      <c r="H74" s="75"/>
      <c r="I74" s="75"/>
      <c r="J74" s="75"/>
      <c r="K74" s="75"/>
    </row>
    <row r="75" spans="1:11" ht="30" hidden="1" x14ac:dyDescent="0.2">
      <c r="A75" s="72">
        <v>4121</v>
      </c>
      <c r="B75" s="81" t="s">
        <v>34</v>
      </c>
      <c r="C75" s="103">
        <v>0</v>
      </c>
      <c r="D75" s="74">
        <v>0</v>
      </c>
      <c r="E75" s="74">
        <v>0</v>
      </c>
      <c r="F75" s="75"/>
      <c r="G75" s="75"/>
      <c r="H75" s="75"/>
      <c r="I75" s="75"/>
      <c r="J75" s="75"/>
      <c r="K75" s="75"/>
    </row>
    <row r="76" spans="1:11" ht="30" hidden="1" x14ac:dyDescent="0.2">
      <c r="A76" s="72">
        <v>4122</v>
      </c>
      <c r="B76" s="81" t="s">
        <v>35</v>
      </c>
      <c r="C76" s="103">
        <v>0</v>
      </c>
      <c r="D76" s="74">
        <v>0</v>
      </c>
      <c r="E76" s="74">
        <v>0</v>
      </c>
      <c r="F76" s="75"/>
      <c r="G76" s="75"/>
      <c r="H76" s="75"/>
      <c r="I76" s="75"/>
      <c r="J76" s="75"/>
      <c r="K76" s="75"/>
    </row>
    <row r="77" spans="1:11" ht="15.75" hidden="1" x14ac:dyDescent="0.2">
      <c r="A77" s="72">
        <v>4123</v>
      </c>
      <c r="B77" s="76" t="s">
        <v>36</v>
      </c>
      <c r="C77" s="103">
        <v>0</v>
      </c>
      <c r="D77" s="74">
        <v>0</v>
      </c>
      <c r="E77" s="74">
        <v>0</v>
      </c>
      <c r="F77" s="75"/>
      <c r="G77" s="75"/>
      <c r="H77" s="75"/>
      <c r="I77" s="75"/>
      <c r="J77" s="75"/>
      <c r="K77" s="75"/>
    </row>
    <row r="78" spans="1:11" ht="15.75" hidden="1" x14ac:dyDescent="0.2">
      <c r="A78" s="66">
        <v>4200</v>
      </c>
      <c r="B78" s="71" t="s">
        <v>37</v>
      </c>
      <c r="C78" s="104">
        <v>0</v>
      </c>
      <c r="D78" s="68">
        <v>0</v>
      </c>
      <c r="E78" s="68">
        <v>0</v>
      </c>
      <c r="F78" s="70"/>
      <c r="G78" s="70"/>
      <c r="H78" s="70"/>
      <c r="I78" s="70"/>
      <c r="J78" s="70"/>
      <c r="K78" s="70"/>
    </row>
    <row r="79" spans="1:11" ht="15.75" hidden="1" x14ac:dyDescent="0.2">
      <c r="A79" s="72">
        <v>4210</v>
      </c>
      <c r="B79" s="73" t="s">
        <v>38</v>
      </c>
      <c r="C79" s="103">
        <v>0</v>
      </c>
      <c r="D79" s="74">
        <v>0</v>
      </c>
      <c r="E79" s="74">
        <v>0</v>
      </c>
      <c r="F79" s="75"/>
      <c r="G79" s="75"/>
      <c r="H79" s="75"/>
      <c r="I79" s="75"/>
      <c r="J79" s="75"/>
      <c r="K79" s="75"/>
    </row>
    <row r="80" spans="1:11" ht="15.75" hidden="1" x14ac:dyDescent="0.2">
      <c r="A80" s="72">
        <v>4220</v>
      </c>
      <c r="B80" s="73" t="s">
        <v>39</v>
      </c>
      <c r="C80" s="103">
        <v>0</v>
      </c>
      <c r="D80" s="74">
        <v>0</v>
      </c>
      <c r="E80" s="74">
        <v>0</v>
      </c>
      <c r="F80" s="75"/>
      <c r="G80" s="75"/>
      <c r="H80" s="75"/>
      <c r="I80" s="75"/>
      <c r="J80" s="75"/>
      <c r="K80" s="75"/>
    </row>
    <row r="81" spans="1:11" ht="15.75" hidden="1" x14ac:dyDescent="0.2">
      <c r="A81" s="72">
        <v>5000</v>
      </c>
      <c r="B81" s="76" t="s">
        <v>40</v>
      </c>
      <c r="C81" s="103">
        <v>0</v>
      </c>
      <c r="D81" s="74">
        <v>0</v>
      </c>
      <c r="E81" s="74">
        <v>0</v>
      </c>
      <c r="F81" s="75"/>
      <c r="G81" s="75"/>
      <c r="H81" s="75"/>
      <c r="I81" s="75"/>
      <c r="J81" s="75"/>
      <c r="K81" s="75"/>
    </row>
    <row r="82" spans="1:11" ht="6.75" hidden="1" customHeight="1" x14ac:dyDescent="0.2">
      <c r="A82" s="72">
        <v>9000</v>
      </c>
      <c r="B82" s="76" t="s">
        <v>28</v>
      </c>
      <c r="C82" s="103">
        <v>0</v>
      </c>
      <c r="D82" s="74">
        <v>0</v>
      </c>
      <c r="E82" s="74">
        <v>0</v>
      </c>
      <c r="F82" s="75"/>
      <c r="G82" s="75"/>
      <c r="H82" s="75"/>
      <c r="I82" s="75"/>
      <c r="J82" s="75"/>
      <c r="K82" s="75"/>
    </row>
    <row r="83" spans="1:11" ht="6" customHeight="1" x14ac:dyDescent="0.25">
      <c r="A83" s="83"/>
      <c r="B83" s="84"/>
      <c r="C83" s="105"/>
      <c r="D83" s="85"/>
      <c r="E83" s="85"/>
      <c r="F83" s="85"/>
      <c r="G83" s="85"/>
      <c r="H83" s="85"/>
      <c r="I83" s="85"/>
      <c r="J83" s="85"/>
      <c r="K83" s="85"/>
    </row>
    <row r="84" spans="1:11" ht="30.75" customHeight="1" x14ac:dyDescent="0.25">
      <c r="A84" s="123" t="s">
        <v>196</v>
      </c>
      <c r="B84" s="123"/>
      <c r="C84" s="114" t="s">
        <v>202</v>
      </c>
      <c r="D84" s="114"/>
      <c r="E84" s="114"/>
      <c r="F84" s="59"/>
      <c r="G84" s="59"/>
      <c r="H84" s="59"/>
      <c r="I84" s="59"/>
      <c r="J84" s="59"/>
      <c r="K84" s="59"/>
    </row>
    <row r="85" spans="1:11" ht="13.5" customHeight="1" x14ac:dyDescent="0.25">
      <c r="A85" s="123" t="s">
        <v>213</v>
      </c>
      <c r="B85" s="123"/>
      <c r="C85" s="124" t="s">
        <v>216</v>
      </c>
      <c r="D85" s="124"/>
      <c r="E85" s="124"/>
      <c r="F85" s="59"/>
      <c r="G85" s="59"/>
      <c r="H85" s="59"/>
      <c r="I85" s="59"/>
      <c r="J85" s="59"/>
      <c r="K85" s="59"/>
    </row>
    <row r="86" spans="1:11" ht="15.75" x14ac:dyDescent="0.25">
      <c r="A86" s="56"/>
      <c r="B86" s="56"/>
      <c r="C86" s="106"/>
      <c r="D86" s="56"/>
      <c r="E86" s="59"/>
      <c r="F86" s="59"/>
      <c r="G86" s="59"/>
      <c r="H86" s="59"/>
      <c r="I86" s="59"/>
      <c r="J86" s="59"/>
      <c r="K86" s="59"/>
    </row>
    <row r="87" spans="1:11" x14ac:dyDescent="0.2">
      <c r="A87" s="1"/>
      <c r="B87" s="1" t="s">
        <v>41</v>
      </c>
      <c r="C87" s="96"/>
      <c r="D87" s="1" t="s">
        <v>41</v>
      </c>
      <c r="E87" s="1"/>
      <c r="F87" s="1"/>
      <c r="G87" s="1"/>
      <c r="H87" s="1"/>
      <c r="I87" s="1"/>
      <c r="J87" s="1"/>
      <c r="K87" s="1"/>
    </row>
  </sheetData>
  <mergeCells count="11">
    <mergeCell ref="A29:A30"/>
    <mergeCell ref="A85:B85"/>
    <mergeCell ref="C84:E84"/>
    <mergeCell ref="C85:E85"/>
    <mergeCell ref="A31:A32"/>
    <mergeCell ref="A84:B84"/>
    <mergeCell ref="C2:E2"/>
    <mergeCell ref="A4:E4"/>
    <mergeCell ref="A6:A7"/>
    <mergeCell ref="B6:B7"/>
    <mergeCell ref="C6:E6"/>
  </mergeCells>
  <pageMargins left="1.1811023622047245" right="0.19685039370078741" top="0.35433070866141736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 рік</vt:lpstr>
      <vt:lpstr>2025 рік2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2025-04-14T10:37:23Z</cp:lastPrinted>
  <dcterms:created xsi:type="dcterms:W3CDTF">2011-04-07T02:56:08Z</dcterms:created>
  <dcterms:modified xsi:type="dcterms:W3CDTF">2026-05-01T11:48:18Z</dcterms:modified>
</cp:coreProperties>
</file>