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 2025 рік\РІШЕННЯ ПРО ЗМІНИ ДО БЮДЖЕТУ 2025 РОКУ\Рішення сесії №  від 26.09.2025р\"/>
    </mc:Choice>
  </mc:AlternateContent>
  <bookViews>
    <workbookView xWindow="0" yWindow="0" windowWidth="28800" windowHeight="141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63" i="1"/>
  <c r="D40" i="1"/>
  <c r="D16" i="1"/>
  <c r="D91" i="1" l="1"/>
  <c r="E81" i="1"/>
  <c r="E91" i="1"/>
  <c r="D92" i="1"/>
  <c r="E85" i="1"/>
  <c r="E80" i="1" l="1"/>
  <c r="D86" i="1" l="1"/>
  <c r="D47" i="1"/>
  <c r="D41" i="1"/>
  <c r="D38" i="1"/>
  <c r="D18" i="1"/>
  <c r="D71" i="1" l="1"/>
  <c r="D61" i="1" l="1"/>
  <c r="D60" i="1" s="1"/>
  <c r="E53" i="1"/>
  <c r="F53" i="1"/>
  <c r="F79" i="1"/>
  <c r="C71" i="1"/>
  <c r="D70" i="1"/>
  <c r="C70" i="1" s="1"/>
  <c r="D48" i="1"/>
  <c r="D69" i="1" l="1"/>
  <c r="C69" i="1" s="1"/>
  <c r="D53" i="1"/>
  <c r="C53" i="1" s="1"/>
  <c r="D84" i="1" l="1"/>
  <c r="D82" i="1" s="1"/>
  <c r="F78" i="1" l="1"/>
  <c r="E78" i="1"/>
  <c r="D21" i="1"/>
  <c r="D46" i="1" l="1"/>
  <c r="D39" i="1" l="1"/>
  <c r="D33" i="1"/>
  <c r="C16" i="1" l="1"/>
  <c r="C17" i="1"/>
  <c r="C18" i="1"/>
  <c r="C19" i="1"/>
  <c r="C21" i="1"/>
  <c r="C24" i="1"/>
  <c r="C26" i="1"/>
  <c r="C29" i="1"/>
  <c r="C31" i="1"/>
  <c r="C33" i="1"/>
  <c r="C34" i="1"/>
  <c r="C38" i="1"/>
  <c r="C39" i="1"/>
  <c r="C40" i="1"/>
  <c r="C41" i="1"/>
  <c r="C42" i="1"/>
  <c r="C43" i="1"/>
  <c r="C44" i="1"/>
  <c r="C46" i="1"/>
  <c r="C47" i="1"/>
  <c r="C48" i="1"/>
  <c r="C49" i="1"/>
  <c r="C50" i="1"/>
  <c r="C51" i="1"/>
  <c r="C52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72" i="1"/>
  <c r="C73" i="1"/>
  <c r="C74" i="1"/>
  <c r="C78" i="1"/>
  <c r="C82" i="1"/>
  <c r="C83" i="1"/>
  <c r="C84" i="1"/>
  <c r="C86" i="1"/>
  <c r="C87" i="1"/>
  <c r="C88" i="1"/>
  <c r="C90" i="1"/>
  <c r="C91" i="1"/>
  <c r="C92" i="1"/>
  <c r="F77" i="1"/>
  <c r="F76" i="1" s="1"/>
  <c r="F75" i="1" s="1"/>
  <c r="F93" i="1" s="1"/>
  <c r="E77" i="1"/>
  <c r="C77" i="1" s="1"/>
  <c r="D43" i="1"/>
  <c r="D37" i="1"/>
  <c r="C37" i="1" s="1"/>
  <c r="E76" i="1" l="1"/>
  <c r="C76" i="1" s="1"/>
  <c r="E75" i="1"/>
  <c r="D85" i="1"/>
  <c r="C85" i="1" l="1"/>
  <c r="E79" i="1"/>
  <c r="E93" i="1" s="1"/>
  <c r="C75" i="1"/>
  <c r="D45" i="1"/>
  <c r="C45" i="1" s="1"/>
  <c r="D36" i="1"/>
  <c r="C36" i="1" s="1"/>
  <c r="D32" i="1"/>
  <c r="D30" i="1"/>
  <c r="C30" i="1" s="1"/>
  <c r="D28" i="1"/>
  <c r="C28" i="1" s="1"/>
  <c r="D25" i="1"/>
  <c r="C25" i="1" s="1"/>
  <c r="D23" i="1"/>
  <c r="C23" i="1" s="1"/>
  <c r="D20" i="1"/>
  <c r="C20" i="1" s="1"/>
  <c r="D15" i="1"/>
  <c r="D89" i="1"/>
  <c r="C89" i="1" s="1"/>
  <c r="D22" i="1" l="1"/>
  <c r="C22" i="1" s="1"/>
  <c r="D81" i="1"/>
  <c r="D27" i="1"/>
  <c r="C27" i="1" s="1"/>
  <c r="C32" i="1"/>
  <c r="C15" i="1"/>
  <c r="D14" i="1"/>
  <c r="C14" i="1" s="1"/>
  <c r="D35" i="1"/>
  <c r="C81" i="1" l="1"/>
  <c r="D80" i="1"/>
  <c r="C80" i="1" s="1"/>
  <c r="D13" i="1"/>
  <c r="D79" i="1" s="1"/>
  <c r="D93" i="1" s="1"/>
  <c r="C35" i="1"/>
  <c r="C13" i="1" l="1"/>
  <c r="C79" i="1" l="1"/>
  <c r="C93" i="1" s="1"/>
</calcChain>
</file>

<file path=xl/sharedStrings.xml><?xml version="1.0" encoding="utf-8"?>
<sst xmlns="http://schemas.openxmlformats.org/spreadsheetml/2006/main" count="174" uniqueCount="169">
  <si>
    <t>Додаток 1</t>
  </si>
  <si>
    <t>1450500000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</si>
  <si>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</si>
  <si>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</si>
  <si>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</si>
  <si>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</si>
  <si>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</si>
  <si>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</si>
  <si>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</si>
  <si>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</si>
  <si>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</si>
  <si>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</si>
  <si>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</si>
  <si>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</si>
  <si>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</si>
  <si>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</si>
  <si>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</si>
  <si>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</si>
  <si>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</si>
  <si>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</si>
  <si>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</si>
  <si>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</si>
  <si>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</si>
  <si>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</si>
  <si>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</si>
  <si>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</si>
  <si>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</si>
  <si>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</si>
  <si>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</si>
  <si>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</si>
  <si>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</si>
  <si>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</si>
  <si>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</si>
  <si>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</si>
  <si>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</si>
  <si>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</si>
  <si>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</si>
  <si>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</si>
  <si>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</si>
  <si>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</si>
  <si>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</si>
  <si>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</si>
  <si>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</si>
  <si>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</si>
  <si>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</si>
  <si>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</si>
  <si>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</si>
  <si>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</si>
  <si>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</si>
  <si>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</si>
  <si>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</si>
  <si>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</si>
  <si>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</si>
  <si>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</si>
  <si>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</si>
  <si>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</si>
  <si>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</si>
  <si>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</si>
  <si>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</si>
  <si>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</si>
  <si>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</si>
  <si>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</si>
  <si>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</si>
  <si>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</si>
  <si>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</si>
  <si>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</si>
  <si>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</si>
  <si>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</si>
  <si>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</si>
  <si>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</si>
  <si>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</si>
  <si>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</si>
  <si>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</si>
  <si>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</si>
  <si>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</si>
  <si>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</si>
  <si>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</si>
  <si>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</si>
  <si>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</si>
  <si>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</si>
  <si>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</si>
  <si>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</si>
  <si>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</si>
  <si>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</si>
  <si>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</si>
  <si>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</si>
  <si>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</si>
  <si>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</si>
  <si>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</si>
  <si>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</si>
  <si>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</si>
  <si>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</si>
  <si>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</si>
  <si>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</si>
  <si>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</si>
  <si>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</si>
  <si>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</si>
  <si>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</si>
  <si>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</si>
  <si>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</si>
  <si>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</si>
  <si>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</si>
  <si>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</si>
  <si>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</si>
  <si>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</si>
  <si>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</si>
  <si>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</si>
  <si>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</si>
  <si>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</si>
  <si>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</si>
  <si>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</si>
  <si>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</si>
  <si>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</si>
  <si>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</si>
  <si>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</si>
  <si>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</si>
  <si>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</si>
  <si>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</si>
  <si>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</si>
  <si>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</si>
  <si>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</si>
  <si>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</si>
  <si>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</si>
  <si>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</si>
  <si>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</si>
  <si>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</si>
  <si>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</si>
  <si>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</si>
  <si>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</si>
  <si>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</si>
  <si>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</si>
  <si>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</si>
  <si>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</si>
  <si>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</si>
  <si>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</si>
  <si>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</si>
  <si>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</si>
  <si>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</si>
  <si>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</si>
  <si>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</si>
  <si>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</si>
  <si>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</si>
  <si>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</si>
  <si>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</si>
  <si>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</si>
  <si>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</si>
  <si>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</si>
  <si>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Разом доходів</t>
  </si>
  <si>
    <t>X</t>
  </si>
  <si>
    <t>Здійснювач повноважень</t>
  </si>
  <si>
    <t>селищного голови,</t>
  </si>
  <si>
    <t>секретар селищної ради</t>
  </si>
  <si>
    <t>Начальник фінансового відділу</t>
  </si>
  <si>
    <t>Аліна ОРЛОВА</t>
  </si>
  <si>
    <t>Ольга КОВАЛЕНКО</t>
  </si>
  <si>
    <t>Доходи  бюджету  Воскресенської селищної територіальної громади на 2025 рік</t>
  </si>
  <si>
    <t>до рішення Воскресенської селищної ради "Про внесення змін до бюджету</t>
  </si>
  <si>
    <t>Воскресенської селищної територіальної громади  на 2025 рік"</t>
  </si>
  <si>
    <t>Субвенція з державного бюджету місцевим бюджетам на надання державної підтримки особам з особливими освітніми потребами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</si>
  <si>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</si>
  <si>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Дотації з місцевих бюджетів іншим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</si>
  <si>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</si>
  <si>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-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</si>
  <si>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</si>
  <si>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</si>
  <si>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</si>
  <si>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</t>
  </si>
  <si>
    <t>Інші неподаткові надходження</t>
  </si>
  <si>
    <t>LХХV позачергова сесія 8 скликання від 26.09.2025р.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</si>
</sst>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F96" sqref="F96"/>
    </sheetView>
  </sheetViews>
  <sheetFormatPr defaultRowHeight="12.75" x14ac:dyDescent="0.2"/>
  <cols>
    <col min="1" max="1" width="14.42578125" customWidth="1"/>
    <col min="2" max="2" width="42.7109375" customWidth="1"/>
    <col min="3" max="3" width="17.28515625" customWidth="1"/>
    <col min="4" max="4" width="17.42578125" customWidth="1"/>
    <col min="5" max="5" width="15.7109375" customWidth="1"/>
    <col min="6" max="6" width="15.140625" customWidth="1"/>
  </cols>
  <sheetData>
    <row r="1" spans="1:6" x14ac:dyDescent="0.2">
      <c r="D1" s="27" t="s">
        <v>0</v>
      </c>
      <c r="E1" s="27"/>
    </row>
    <row r="2" spans="1:6" x14ac:dyDescent="0.2">
      <c r="C2" s="28" t="s">
        <v>156</v>
      </c>
      <c r="D2" s="28"/>
      <c r="E2" s="28"/>
      <c r="F2" s="28"/>
    </row>
    <row r="3" spans="1:6" ht="11.25" customHeight="1" x14ac:dyDescent="0.2">
      <c r="C3" s="28" t="s">
        <v>157</v>
      </c>
      <c r="D3" s="28"/>
      <c r="E3" s="28"/>
      <c r="F3" s="28"/>
    </row>
    <row r="4" spans="1:6" hidden="1" x14ac:dyDescent="0.2">
      <c r="D4" s="28"/>
      <c r="E4" s="28"/>
      <c r="F4" s="28"/>
    </row>
    <row r="5" spans="1:6" x14ac:dyDescent="0.2">
      <c r="C5" s="28" t="s">
        <v>168</v>
      </c>
      <c r="D5" s="28"/>
      <c r="E5" s="28"/>
      <c r="F5" s="28"/>
    </row>
    <row r="6" spans="1:6" ht="19.5" customHeight="1" x14ac:dyDescent="0.25">
      <c r="A6" s="30" t="s">
        <v>155</v>
      </c>
      <c r="B6" s="31"/>
      <c r="C6" s="31"/>
      <c r="D6" s="31"/>
      <c r="E6" s="31"/>
      <c r="F6" s="31"/>
    </row>
    <row r="7" spans="1:6" x14ac:dyDescent="0.2">
      <c r="A7" s="1" t="s">
        <v>1</v>
      </c>
    </row>
    <row r="8" spans="1:6" x14ac:dyDescent="0.2">
      <c r="A8" t="s">
        <v>2</v>
      </c>
      <c r="F8" s="2" t="s">
        <v>3</v>
      </c>
    </row>
    <row r="9" spans="1:6" x14ac:dyDescent="0.2">
      <c r="A9" s="32" t="s">
        <v>4</v>
      </c>
      <c r="B9" s="32" t="s">
        <v>5</v>
      </c>
      <c r="C9" s="33" t="s">
        <v>6</v>
      </c>
      <c r="D9" s="32" t="s">
        <v>7</v>
      </c>
      <c r="E9" s="32" t="s">
        <v>8</v>
      </c>
      <c r="F9" s="32"/>
    </row>
    <row r="10" spans="1:6" x14ac:dyDescent="0.2">
      <c r="A10" s="32"/>
      <c r="B10" s="32"/>
      <c r="C10" s="32"/>
      <c r="D10" s="32"/>
      <c r="E10" s="32" t="s">
        <v>9</v>
      </c>
      <c r="F10" s="34" t="s">
        <v>10</v>
      </c>
    </row>
    <row r="11" spans="1:6" x14ac:dyDescent="0.2">
      <c r="A11" s="32"/>
      <c r="B11" s="32"/>
      <c r="C11" s="32"/>
      <c r="D11" s="32"/>
      <c r="E11" s="32"/>
      <c r="F11" s="32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15" x14ac:dyDescent="0.2">
      <c r="A13" s="18" t="s">
        <v>11</v>
      </c>
      <c r="B13" s="19" t="s">
        <v>12</v>
      </c>
      <c r="C13" s="20">
        <f t="shared" ref="C13:C79" si="0">D13 + E13</f>
        <v>65299889</v>
      </c>
      <c r="D13" s="21">
        <f>D14+D22+D27+D35+D49</f>
        <v>65264089</v>
      </c>
      <c r="E13" s="21">
        <v>35800</v>
      </c>
      <c r="F13" s="22">
        <v>0</v>
      </c>
    </row>
    <row r="14" spans="1:6" ht="36" customHeight="1" x14ac:dyDescent="0.2">
      <c r="A14" s="18" t="s">
        <v>13</v>
      </c>
      <c r="B14" s="19" t="s">
        <v>14</v>
      </c>
      <c r="C14" s="20">
        <f t="shared" si="0"/>
        <v>29009496</v>
      </c>
      <c r="D14" s="21">
        <f>D15+D20</f>
        <v>29009496</v>
      </c>
      <c r="E14" s="21">
        <v>0</v>
      </c>
      <c r="F14" s="21">
        <v>0</v>
      </c>
    </row>
    <row r="15" spans="1:6" ht="18.75" customHeight="1" x14ac:dyDescent="0.2">
      <c r="A15" s="18" t="s">
        <v>15</v>
      </c>
      <c r="B15" s="19" t="s">
        <v>16</v>
      </c>
      <c r="C15" s="20">
        <f t="shared" si="0"/>
        <v>28957079</v>
      </c>
      <c r="D15" s="21">
        <f>D16+D17+D18+D19</f>
        <v>28957079</v>
      </c>
      <c r="E15" s="21">
        <v>0</v>
      </c>
      <c r="F15" s="21">
        <v>0</v>
      </c>
    </row>
    <row r="16" spans="1:6" ht="38.25" x14ac:dyDescent="0.2">
      <c r="A16" s="3" t="s">
        <v>17</v>
      </c>
      <c r="B16" s="9" t="s">
        <v>18</v>
      </c>
      <c r="C16" s="7">
        <f t="shared" si="0"/>
        <v>22523694</v>
      </c>
      <c r="D16" s="10">
        <f>18487538+520000+734340+92060+49295+275700+654867+812732+897162</f>
        <v>22523694</v>
      </c>
      <c r="E16" s="10">
        <v>0</v>
      </c>
      <c r="F16" s="10">
        <v>0</v>
      </c>
    </row>
    <row r="17" spans="1:6" ht="38.25" x14ac:dyDescent="0.2">
      <c r="A17" s="3" t="s">
        <v>19</v>
      </c>
      <c r="B17" s="9" t="s">
        <v>20</v>
      </c>
      <c r="C17" s="7">
        <f t="shared" si="0"/>
        <v>5371995</v>
      </c>
      <c r="D17" s="10">
        <v>5371995</v>
      </c>
      <c r="E17" s="10">
        <v>0</v>
      </c>
      <c r="F17" s="10">
        <v>0</v>
      </c>
    </row>
    <row r="18" spans="1:6" ht="38.25" x14ac:dyDescent="0.2">
      <c r="A18" s="3" t="s">
        <v>21</v>
      </c>
      <c r="B18" s="9" t="s">
        <v>22</v>
      </c>
      <c r="C18" s="7">
        <f t="shared" si="0"/>
        <v>386007</v>
      </c>
      <c r="D18" s="10">
        <f>316007+70000</f>
        <v>386007</v>
      </c>
      <c r="E18" s="10">
        <v>0</v>
      </c>
      <c r="F18" s="10">
        <v>0</v>
      </c>
    </row>
    <row r="19" spans="1:6" ht="38.25" x14ac:dyDescent="0.2">
      <c r="A19" s="3" t="s">
        <v>23</v>
      </c>
      <c r="B19" s="9" t="s">
        <v>24</v>
      </c>
      <c r="C19" s="7">
        <f t="shared" si="0"/>
        <v>675383</v>
      </c>
      <c r="D19" s="10">
        <v>675383</v>
      </c>
      <c r="E19" s="10">
        <v>0</v>
      </c>
      <c r="F19" s="10">
        <v>0</v>
      </c>
    </row>
    <row r="20" spans="1:6" ht="15.75" customHeight="1" x14ac:dyDescent="0.2">
      <c r="A20" s="5" t="s">
        <v>25</v>
      </c>
      <c r="B20" s="6" t="s">
        <v>26</v>
      </c>
      <c r="C20" s="7">
        <f t="shared" si="0"/>
        <v>52417</v>
      </c>
      <c r="D20" s="8">
        <f>D21</f>
        <v>52417</v>
      </c>
      <c r="E20" s="8">
        <v>0</v>
      </c>
      <c r="F20" s="8">
        <v>0</v>
      </c>
    </row>
    <row r="21" spans="1:6" ht="25.5" x14ac:dyDescent="0.2">
      <c r="A21" s="3" t="s">
        <v>27</v>
      </c>
      <c r="B21" s="9" t="s">
        <v>28</v>
      </c>
      <c r="C21" s="7">
        <f t="shared" si="0"/>
        <v>52417</v>
      </c>
      <c r="D21" s="10">
        <f>15760+7900+28757</f>
        <v>52417</v>
      </c>
      <c r="E21" s="10">
        <v>0</v>
      </c>
      <c r="F21" s="10">
        <v>0</v>
      </c>
    </row>
    <row r="22" spans="1:6" ht="25.5" x14ac:dyDescent="0.2">
      <c r="A22" s="5" t="s">
        <v>29</v>
      </c>
      <c r="B22" s="6" t="s">
        <v>30</v>
      </c>
      <c r="C22" s="7">
        <f t="shared" si="0"/>
        <v>15530</v>
      </c>
      <c r="D22" s="8">
        <f>D23+D25</f>
        <v>15530</v>
      </c>
      <c r="E22" s="8">
        <v>0</v>
      </c>
      <c r="F22" s="8">
        <v>0</v>
      </c>
    </row>
    <row r="23" spans="1:6" ht="25.5" x14ac:dyDescent="0.2">
      <c r="A23" s="5" t="s">
        <v>31</v>
      </c>
      <c r="B23" s="6" t="s">
        <v>32</v>
      </c>
      <c r="C23" s="7">
        <f t="shared" si="0"/>
        <v>2430</v>
      </c>
      <c r="D23" s="8">
        <f>D24</f>
        <v>2430</v>
      </c>
      <c r="E23" s="8">
        <v>0</v>
      </c>
      <c r="F23" s="8">
        <v>0</v>
      </c>
    </row>
    <row r="24" spans="1:6" ht="63.75" x14ac:dyDescent="0.2">
      <c r="A24" s="3" t="s">
        <v>33</v>
      </c>
      <c r="B24" s="9" t="s">
        <v>34</v>
      </c>
      <c r="C24" s="7">
        <f t="shared" si="0"/>
        <v>2430</v>
      </c>
      <c r="D24" s="10">
        <v>2430</v>
      </c>
      <c r="E24" s="10">
        <v>0</v>
      </c>
      <c r="F24" s="10">
        <v>0</v>
      </c>
    </row>
    <row r="25" spans="1:6" ht="25.5" x14ac:dyDescent="0.2">
      <c r="A25" s="5" t="s">
        <v>35</v>
      </c>
      <c r="B25" s="6" t="s">
        <v>36</v>
      </c>
      <c r="C25" s="7">
        <f t="shared" si="0"/>
        <v>13100</v>
      </c>
      <c r="D25" s="8">
        <f>D26</f>
        <v>13100</v>
      </c>
      <c r="E25" s="8">
        <v>0</v>
      </c>
      <c r="F25" s="8">
        <v>0</v>
      </c>
    </row>
    <row r="26" spans="1:6" ht="38.25" x14ac:dyDescent="0.2">
      <c r="A26" s="3" t="s">
        <v>37</v>
      </c>
      <c r="B26" s="9" t="s">
        <v>38</v>
      </c>
      <c r="C26" s="7">
        <f t="shared" si="0"/>
        <v>13100</v>
      </c>
      <c r="D26" s="10">
        <v>13100</v>
      </c>
      <c r="E26" s="10">
        <v>0</v>
      </c>
      <c r="F26" s="10">
        <v>0</v>
      </c>
    </row>
    <row r="27" spans="1:6" ht="21" customHeight="1" x14ac:dyDescent="0.2">
      <c r="A27" s="5" t="s">
        <v>39</v>
      </c>
      <c r="B27" s="6" t="s">
        <v>40</v>
      </c>
      <c r="C27" s="7">
        <f t="shared" si="0"/>
        <v>5618098</v>
      </c>
      <c r="D27" s="8">
        <f>D28+D30+D32</f>
        <v>5618098</v>
      </c>
      <c r="E27" s="8">
        <v>0</v>
      </c>
      <c r="F27" s="8">
        <v>0</v>
      </c>
    </row>
    <row r="28" spans="1:6" ht="25.5" x14ac:dyDescent="0.2">
      <c r="A28" s="5" t="s">
        <v>41</v>
      </c>
      <c r="B28" s="6" t="s">
        <v>42</v>
      </c>
      <c r="C28" s="7">
        <f t="shared" si="0"/>
        <v>174065</v>
      </c>
      <c r="D28" s="8">
        <f>D29</f>
        <v>174065</v>
      </c>
      <c r="E28" s="8">
        <v>0</v>
      </c>
      <c r="F28" s="8">
        <v>0</v>
      </c>
    </row>
    <row r="29" spans="1:6" ht="21" customHeight="1" x14ac:dyDescent="0.2">
      <c r="A29" s="3" t="s">
        <v>43</v>
      </c>
      <c r="B29" s="9" t="s">
        <v>44</v>
      </c>
      <c r="C29" s="7">
        <f t="shared" si="0"/>
        <v>174065</v>
      </c>
      <c r="D29" s="10">
        <v>174065</v>
      </c>
      <c r="E29" s="10">
        <v>0</v>
      </c>
      <c r="F29" s="10">
        <v>0</v>
      </c>
    </row>
    <row r="30" spans="1:6" ht="25.5" x14ac:dyDescent="0.2">
      <c r="A30" s="5" t="s">
        <v>45</v>
      </c>
      <c r="B30" s="6" t="s">
        <v>46</v>
      </c>
      <c r="C30" s="7">
        <f t="shared" si="0"/>
        <v>1013100</v>
      </c>
      <c r="D30" s="8">
        <f>D31</f>
        <v>1013100</v>
      </c>
      <c r="E30" s="8">
        <v>0</v>
      </c>
      <c r="F30" s="8">
        <v>0</v>
      </c>
    </row>
    <row r="31" spans="1:6" ht="16.5" customHeight="1" x14ac:dyDescent="0.2">
      <c r="A31" s="3" t="s">
        <v>47</v>
      </c>
      <c r="B31" s="9" t="s">
        <v>44</v>
      </c>
      <c r="C31" s="7">
        <f t="shared" si="0"/>
        <v>1013100</v>
      </c>
      <c r="D31" s="10">
        <v>1013100</v>
      </c>
      <c r="E31" s="10">
        <v>0</v>
      </c>
      <c r="F31" s="10">
        <v>0</v>
      </c>
    </row>
    <row r="32" spans="1:6" ht="38.25" x14ac:dyDescent="0.2">
      <c r="A32" s="5" t="s">
        <v>48</v>
      </c>
      <c r="B32" s="6" t="s">
        <v>49</v>
      </c>
      <c r="C32" s="7">
        <f t="shared" si="0"/>
        <v>4430933</v>
      </c>
      <c r="D32" s="8">
        <f>D33+D34</f>
        <v>4430933</v>
      </c>
      <c r="E32" s="8">
        <v>0</v>
      </c>
      <c r="F32" s="8">
        <v>0</v>
      </c>
    </row>
    <row r="33" spans="1:6" ht="102" x14ac:dyDescent="0.2">
      <c r="A33" s="3" t="s">
        <v>50</v>
      </c>
      <c r="B33" s="9" t="s">
        <v>51</v>
      </c>
      <c r="C33" s="7">
        <f t="shared" si="0"/>
        <v>3003963</v>
      </c>
      <c r="D33" s="10">
        <f>2843963+80000+80000</f>
        <v>3003963</v>
      </c>
      <c r="E33" s="10">
        <v>0</v>
      </c>
      <c r="F33" s="10">
        <v>0</v>
      </c>
    </row>
    <row r="34" spans="1:6" ht="63.75" x14ac:dyDescent="0.2">
      <c r="A34" s="3" t="s">
        <v>52</v>
      </c>
      <c r="B34" s="9" t="s">
        <v>53</v>
      </c>
      <c r="C34" s="7">
        <f t="shared" si="0"/>
        <v>1426970</v>
      </c>
      <c r="D34" s="10">
        <v>1426970</v>
      </c>
      <c r="E34" s="10">
        <v>0</v>
      </c>
      <c r="F34" s="10">
        <v>0</v>
      </c>
    </row>
    <row r="35" spans="1:6" ht="38.25" x14ac:dyDescent="0.2">
      <c r="A35" s="5" t="s">
        <v>54</v>
      </c>
      <c r="B35" s="6" t="s">
        <v>55</v>
      </c>
      <c r="C35" s="7">
        <f t="shared" si="0"/>
        <v>30620965</v>
      </c>
      <c r="D35" s="8">
        <f>D36+D45</f>
        <v>30620965</v>
      </c>
      <c r="E35" s="8">
        <v>0</v>
      </c>
      <c r="F35" s="8">
        <v>0</v>
      </c>
    </row>
    <row r="36" spans="1:6" ht="17.25" customHeight="1" x14ac:dyDescent="0.2">
      <c r="A36" s="5" t="s">
        <v>56</v>
      </c>
      <c r="B36" s="6" t="s">
        <v>57</v>
      </c>
      <c r="C36" s="7">
        <f t="shared" si="0"/>
        <v>9275294</v>
      </c>
      <c r="D36" s="8">
        <f>D37+D38+D39+D40+D41+D42+D43+D44</f>
        <v>9275294</v>
      </c>
      <c r="E36" s="8">
        <v>0</v>
      </c>
      <c r="F36" s="8">
        <v>0</v>
      </c>
    </row>
    <row r="37" spans="1:6" ht="51" x14ac:dyDescent="0.2">
      <c r="A37" s="3" t="s">
        <v>58</v>
      </c>
      <c r="B37" s="9" t="s">
        <v>59</v>
      </c>
      <c r="C37" s="7">
        <f t="shared" si="0"/>
        <v>168660</v>
      </c>
      <c r="D37" s="10">
        <f>150660+18000</f>
        <v>168660</v>
      </c>
      <c r="E37" s="10">
        <v>0</v>
      </c>
      <c r="F37" s="10">
        <v>0</v>
      </c>
    </row>
    <row r="38" spans="1:6" ht="51" x14ac:dyDescent="0.2">
      <c r="A38" s="3" t="s">
        <v>60</v>
      </c>
      <c r="B38" s="9" t="s">
        <v>61</v>
      </c>
      <c r="C38" s="7">
        <f t="shared" si="0"/>
        <v>584120</v>
      </c>
      <c r="D38" s="10">
        <f>314720+46800+58600+164000</f>
        <v>584120</v>
      </c>
      <c r="E38" s="10">
        <v>0</v>
      </c>
      <c r="F38" s="10">
        <v>0</v>
      </c>
    </row>
    <row r="39" spans="1:6" ht="51" x14ac:dyDescent="0.2">
      <c r="A39" s="3" t="s">
        <v>62</v>
      </c>
      <c r="B39" s="9" t="s">
        <v>63</v>
      </c>
      <c r="C39" s="7">
        <f t="shared" si="0"/>
        <v>826092</v>
      </c>
      <c r="D39" s="10">
        <f>691092+85000+50000</f>
        <v>826092</v>
      </c>
      <c r="E39" s="10">
        <v>0</v>
      </c>
      <c r="F39" s="10">
        <v>0</v>
      </c>
    </row>
    <row r="40" spans="1:6" x14ac:dyDescent="0.2">
      <c r="A40" s="3" t="s">
        <v>64</v>
      </c>
      <c r="B40" s="9" t="s">
        <v>65</v>
      </c>
      <c r="C40" s="7">
        <f t="shared" si="0"/>
        <v>1539795</v>
      </c>
      <c r="D40" s="10">
        <f>1499065+25000+15730</f>
        <v>1539795</v>
      </c>
      <c r="E40" s="10">
        <v>0</v>
      </c>
      <c r="F40" s="10">
        <v>0</v>
      </c>
    </row>
    <row r="41" spans="1:6" x14ac:dyDescent="0.2">
      <c r="A41" s="3" t="s">
        <v>66</v>
      </c>
      <c r="B41" s="9" t="s">
        <v>67</v>
      </c>
      <c r="C41" s="7">
        <f t="shared" si="0"/>
        <v>3382717</v>
      </c>
      <c r="D41" s="10">
        <f>2902717+150000+120000+210000</f>
        <v>3382717</v>
      </c>
      <c r="E41" s="10">
        <v>0</v>
      </c>
      <c r="F41" s="10">
        <v>0</v>
      </c>
    </row>
    <row r="42" spans="1:6" x14ac:dyDescent="0.2">
      <c r="A42" s="3" t="s">
        <v>68</v>
      </c>
      <c r="B42" s="9" t="s">
        <v>69</v>
      </c>
      <c r="C42" s="7">
        <f t="shared" si="0"/>
        <v>2410000</v>
      </c>
      <c r="D42" s="10">
        <v>2410000</v>
      </c>
      <c r="E42" s="10">
        <v>0</v>
      </c>
      <c r="F42" s="10">
        <v>0</v>
      </c>
    </row>
    <row r="43" spans="1:6" x14ac:dyDescent="0.2">
      <c r="A43" s="3" t="s">
        <v>70</v>
      </c>
      <c r="B43" s="9" t="s">
        <v>71</v>
      </c>
      <c r="C43" s="7">
        <f t="shared" si="0"/>
        <v>338910</v>
      </c>
      <c r="D43" s="10">
        <f>255910+83000</f>
        <v>338910</v>
      </c>
      <c r="E43" s="10">
        <v>0</v>
      </c>
      <c r="F43" s="10">
        <v>0</v>
      </c>
    </row>
    <row r="44" spans="1:6" x14ac:dyDescent="0.2">
      <c r="A44" s="3" t="s">
        <v>72</v>
      </c>
      <c r="B44" s="9" t="s">
        <v>73</v>
      </c>
      <c r="C44" s="7">
        <f t="shared" si="0"/>
        <v>25000</v>
      </c>
      <c r="D44" s="10">
        <v>25000</v>
      </c>
      <c r="E44" s="10">
        <v>0</v>
      </c>
      <c r="F44" s="10">
        <v>0</v>
      </c>
    </row>
    <row r="45" spans="1:6" x14ac:dyDescent="0.2">
      <c r="A45" s="5" t="s">
        <v>74</v>
      </c>
      <c r="B45" s="6" t="s">
        <v>75</v>
      </c>
      <c r="C45" s="7">
        <f t="shared" si="0"/>
        <v>21345671</v>
      </c>
      <c r="D45" s="8">
        <f>D46+D47+D48</f>
        <v>21345671</v>
      </c>
      <c r="E45" s="8">
        <v>0</v>
      </c>
      <c r="F45" s="8">
        <v>0</v>
      </c>
    </row>
    <row r="46" spans="1:6" x14ac:dyDescent="0.2">
      <c r="A46" s="3" t="s">
        <v>76</v>
      </c>
      <c r="B46" s="9" t="s">
        <v>77</v>
      </c>
      <c r="C46" s="7">
        <f t="shared" si="0"/>
        <v>2290657</v>
      </c>
      <c r="D46" s="10">
        <f>742966+765339+782352</f>
        <v>2290657</v>
      </c>
      <c r="E46" s="10">
        <v>0</v>
      </c>
      <c r="F46" s="10">
        <v>0</v>
      </c>
    </row>
    <row r="47" spans="1:6" x14ac:dyDescent="0.2">
      <c r="A47" s="3" t="s">
        <v>78</v>
      </c>
      <c r="B47" s="9" t="s">
        <v>79</v>
      </c>
      <c r="C47" s="7">
        <f t="shared" si="0"/>
        <v>8687031</v>
      </c>
      <c r="D47" s="10">
        <f>8285031+178000+224000</f>
        <v>8687031</v>
      </c>
      <c r="E47" s="10">
        <v>0</v>
      </c>
      <c r="F47" s="10">
        <v>0</v>
      </c>
    </row>
    <row r="48" spans="1:6" ht="63.75" x14ac:dyDescent="0.2">
      <c r="A48" s="3" t="s">
        <v>80</v>
      </c>
      <c r="B48" s="9" t="s">
        <v>81</v>
      </c>
      <c r="C48" s="7">
        <f t="shared" si="0"/>
        <v>10367983</v>
      </c>
      <c r="D48" s="10">
        <f>9215900+288000+420000+146132+297951</f>
        <v>10367983</v>
      </c>
      <c r="E48" s="10">
        <v>0</v>
      </c>
      <c r="F48" s="10">
        <v>0</v>
      </c>
    </row>
    <row r="49" spans="1:6" ht="17.25" customHeight="1" x14ac:dyDescent="0.2">
      <c r="A49" s="5" t="s">
        <v>82</v>
      </c>
      <c r="B49" s="6" t="s">
        <v>83</v>
      </c>
      <c r="C49" s="7">
        <f t="shared" si="0"/>
        <v>35800</v>
      </c>
      <c r="D49" s="8">
        <v>0</v>
      </c>
      <c r="E49" s="8">
        <v>35800</v>
      </c>
      <c r="F49" s="8">
        <v>0</v>
      </c>
    </row>
    <row r="50" spans="1:6" ht="18" customHeight="1" x14ac:dyDescent="0.2">
      <c r="A50" s="5" t="s">
        <v>84</v>
      </c>
      <c r="B50" s="6" t="s">
        <v>85</v>
      </c>
      <c r="C50" s="7">
        <f t="shared" si="0"/>
        <v>35800</v>
      </c>
      <c r="D50" s="8">
        <v>0</v>
      </c>
      <c r="E50" s="8">
        <v>35800</v>
      </c>
      <c r="F50" s="8">
        <v>0</v>
      </c>
    </row>
    <row r="51" spans="1:6" ht="63.75" x14ac:dyDescent="0.2">
      <c r="A51" s="3" t="s">
        <v>86</v>
      </c>
      <c r="B51" s="9" t="s">
        <v>87</v>
      </c>
      <c r="C51" s="7">
        <f t="shared" si="0"/>
        <v>34900</v>
      </c>
      <c r="D51" s="10">
        <v>0</v>
      </c>
      <c r="E51" s="10">
        <v>34900</v>
      </c>
      <c r="F51" s="10">
        <v>0</v>
      </c>
    </row>
    <row r="52" spans="1:6" ht="51" x14ac:dyDescent="0.2">
      <c r="A52" s="3" t="s">
        <v>88</v>
      </c>
      <c r="B52" s="9" t="s">
        <v>89</v>
      </c>
      <c r="C52" s="7">
        <f t="shared" si="0"/>
        <v>900</v>
      </c>
      <c r="D52" s="10">
        <v>0</v>
      </c>
      <c r="E52" s="10">
        <v>900</v>
      </c>
      <c r="F52" s="10">
        <v>0</v>
      </c>
    </row>
    <row r="53" spans="1:6" ht="21" customHeight="1" x14ac:dyDescent="0.2">
      <c r="A53" s="18" t="s">
        <v>90</v>
      </c>
      <c r="B53" s="19" t="s">
        <v>91</v>
      </c>
      <c r="C53" s="20">
        <f>D53 + E53</f>
        <v>1029681</v>
      </c>
      <c r="D53" s="21">
        <f>D54+D60+D69+D72</f>
        <v>949681</v>
      </c>
      <c r="E53" s="21">
        <f>E54+E60+E69+E72</f>
        <v>80000</v>
      </c>
      <c r="F53" s="21">
        <f t="shared" ref="F53" si="1">F54+F60+F69</f>
        <v>0</v>
      </c>
    </row>
    <row r="54" spans="1:6" ht="25.5" x14ac:dyDescent="0.2">
      <c r="A54" s="5" t="s">
        <v>92</v>
      </c>
      <c r="B54" s="6" t="s">
        <v>93</v>
      </c>
      <c r="C54" s="7">
        <f t="shared" si="0"/>
        <v>229581</v>
      </c>
      <c r="D54" s="8">
        <v>229581</v>
      </c>
      <c r="E54" s="8">
        <v>0</v>
      </c>
      <c r="F54" s="8">
        <v>0</v>
      </c>
    </row>
    <row r="55" spans="1:6" ht="89.25" x14ac:dyDescent="0.2">
      <c r="A55" s="5" t="s">
        <v>94</v>
      </c>
      <c r="B55" s="6" t="s">
        <v>95</v>
      </c>
      <c r="C55" s="7">
        <f t="shared" si="0"/>
        <v>31100</v>
      </c>
      <c r="D55" s="8">
        <v>31100</v>
      </c>
      <c r="E55" s="8">
        <v>0</v>
      </c>
      <c r="F55" s="8">
        <v>0</v>
      </c>
    </row>
    <row r="56" spans="1:6" ht="38.25" x14ac:dyDescent="0.2">
      <c r="A56" s="3" t="s">
        <v>96</v>
      </c>
      <c r="B56" s="9" t="s">
        <v>97</v>
      </c>
      <c r="C56" s="7">
        <f t="shared" si="0"/>
        <v>31100</v>
      </c>
      <c r="D56" s="10">
        <v>31100</v>
      </c>
      <c r="E56" s="10">
        <v>0</v>
      </c>
      <c r="F56" s="10">
        <v>0</v>
      </c>
    </row>
    <row r="57" spans="1:6" x14ac:dyDescent="0.2">
      <c r="A57" s="5" t="s">
        <v>98</v>
      </c>
      <c r="B57" s="6" t="s">
        <v>99</v>
      </c>
      <c r="C57" s="7">
        <f t="shared" si="0"/>
        <v>198481</v>
      </c>
      <c r="D57" s="8">
        <v>198481</v>
      </c>
      <c r="E57" s="8">
        <v>0</v>
      </c>
      <c r="F57" s="8">
        <v>0</v>
      </c>
    </row>
    <row r="58" spans="1:6" x14ac:dyDescent="0.2">
      <c r="A58" s="3" t="s">
        <v>100</v>
      </c>
      <c r="B58" s="9" t="s">
        <v>101</v>
      </c>
      <c r="C58" s="7">
        <f t="shared" si="0"/>
        <v>72381</v>
      </c>
      <c r="D58" s="10">
        <v>72381</v>
      </c>
      <c r="E58" s="10">
        <v>0</v>
      </c>
      <c r="F58" s="10">
        <v>0</v>
      </c>
    </row>
    <row r="59" spans="1:6" ht="89.25" x14ac:dyDescent="0.2">
      <c r="A59" s="3" t="s">
        <v>102</v>
      </c>
      <c r="B59" s="9" t="s">
        <v>103</v>
      </c>
      <c r="C59" s="7">
        <f t="shared" si="0"/>
        <v>126100</v>
      </c>
      <c r="D59" s="10">
        <v>126100</v>
      </c>
      <c r="E59" s="10">
        <v>0</v>
      </c>
      <c r="F59" s="10">
        <v>0</v>
      </c>
    </row>
    <row r="60" spans="1:6" ht="25.5" x14ac:dyDescent="0.2">
      <c r="A60" s="5" t="s">
        <v>104</v>
      </c>
      <c r="B60" s="6" t="s">
        <v>105</v>
      </c>
      <c r="C60" s="7">
        <f t="shared" si="0"/>
        <v>340700</v>
      </c>
      <c r="D60" s="8">
        <f>D61+D64+D66</f>
        <v>340700</v>
      </c>
      <c r="E60" s="8">
        <v>0</v>
      </c>
      <c r="F60" s="8">
        <v>0</v>
      </c>
    </row>
    <row r="61" spans="1:6" x14ac:dyDescent="0.2">
      <c r="A61" s="5" t="s">
        <v>106</v>
      </c>
      <c r="B61" s="6" t="s">
        <v>107</v>
      </c>
      <c r="C61" s="7">
        <f t="shared" si="0"/>
        <v>303850</v>
      </c>
      <c r="D61" s="8">
        <f>D62+D63</f>
        <v>303850</v>
      </c>
      <c r="E61" s="8">
        <v>0</v>
      </c>
      <c r="F61" s="8">
        <v>0</v>
      </c>
    </row>
    <row r="62" spans="1:6" x14ac:dyDescent="0.2">
      <c r="A62" s="3" t="s">
        <v>108</v>
      </c>
      <c r="B62" s="9" t="s">
        <v>109</v>
      </c>
      <c r="C62" s="7">
        <f t="shared" si="0"/>
        <v>37080</v>
      </c>
      <c r="D62" s="10">
        <v>37080</v>
      </c>
      <c r="E62" s="10">
        <v>0</v>
      </c>
      <c r="F62" s="10">
        <v>0</v>
      </c>
    </row>
    <row r="63" spans="1:6" ht="25.5" x14ac:dyDescent="0.2">
      <c r="A63" s="3" t="s">
        <v>110</v>
      </c>
      <c r="B63" s="9" t="s">
        <v>111</v>
      </c>
      <c r="C63" s="7">
        <f t="shared" si="0"/>
        <v>266770</v>
      </c>
      <c r="D63" s="10">
        <f>69210+34500+75600+39000+48460</f>
        <v>266770</v>
      </c>
      <c r="E63" s="10">
        <v>0</v>
      </c>
      <c r="F63" s="10">
        <v>0</v>
      </c>
    </row>
    <row r="64" spans="1:6" ht="38.25" x14ac:dyDescent="0.2">
      <c r="A64" s="5" t="s">
        <v>112</v>
      </c>
      <c r="B64" s="6" t="s">
        <v>113</v>
      </c>
      <c r="C64" s="7">
        <f t="shared" si="0"/>
        <v>32850</v>
      </c>
      <c r="D64" s="8">
        <v>32850</v>
      </c>
      <c r="E64" s="8">
        <v>0</v>
      </c>
      <c r="F64" s="8">
        <v>0</v>
      </c>
    </row>
    <row r="65" spans="1:6" ht="38.25" x14ac:dyDescent="0.2">
      <c r="A65" s="3" t="s">
        <v>114</v>
      </c>
      <c r="B65" s="9" t="s">
        <v>115</v>
      </c>
      <c r="C65" s="7">
        <f t="shared" si="0"/>
        <v>32850</v>
      </c>
      <c r="D65" s="10">
        <v>32850</v>
      </c>
      <c r="E65" s="10">
        <v>0</v>
      </c>
      <c r="F65" s="10">
        <v>0</v>
      </c>
    </row>
    <row r="66" spans="1:6" x14ac:dyDescent="0.2">
      <c r="A66" s="5" t="s">
        <v>116</v>
      </c>
      <c r="B66" s="6" t="s">
        <v>117</v>
      </c>
      <c r="C66" s="7">
        <f t="shared" si="0"/>
        <v>4000</v>
      </c>
      <c r="D66" s="8">
        <v>4000</v>
      </c>
      <c r="E66" s="8">
        <v>0</v>
      </c>
      <c r="F66" s="8">
        <v>0</v>
      </c>
    </row>
    <row r="67" spans="1:6" ht="51" x14ac:dyDescent="0.2">
      <c r="A67" s="3" t="s">
        <v>118</v>
      </c>
      <c r="B67" s="9" t="s">
        <v>119</v>
      </c>
      <c r="C67" s="7">
        <f t="shared" si="0"/>
        <v>600</v>
      </c>
      <c r="D67" s="10">
        <v>600</v>
      </c>
      <c r="E67" s="10">
        <v>0</v>
      </c>
      <c r="F67" s="10">
        <v>0</v>
      </c>
    </row>
    <row r="68" spans="1:6" ht="38.25" x14ac:dyDescent="0.2">
      <c r="A68" s="3" t="s">
        <v>120</v>
      </c>
      <c r="B68" s="9" t="s">
        <v>121</v>
      </c>
      <c r="C68" s="7">
        <f t="shared" si="0"/>
        <v>3400</v>
      </c>
      <c r="D68" s="10">
        <v>3400</v>
      </c>
      <c r="E68" s="10">
        <v>0</v>
      </c>
      <c r="F68" s="10">
        <v>0</v>
      </c>
    </row>
    <row r="69" spans="1:6" x14ac:dyDescent="0.2">
      <c r="A69" s="5">
        <v>24000000</v>
      </c>
      <c r="B69" s="6" t="s">
        <v>167</v>
      </c>
      <c r="C69" s="7">
        <f>D69</f>
        <v>379400</v>
      </c>
      <c r="D69" s="8">
        <f>D70</f>
        <v>379400</v>
      </c>
      <c r="E69" s="10"/>
      <c r="F69" s="10"/>
    </row>
    <row r="70" spans="1:6" x14ac:dyDescent="0.2">
      <c r="A70" s="23">
        <v>24060000</v>
      </c>
      <c r="B70" s="9" t="s">
        <v>99</v>
      </c>
      <c r="C70" s="7">
        <f>D70</f>
        <v>379400</v>
      </c>
      <c r="D70" s="10">
        <f>D71</f>
        <v>379400</v>
      </c>
      <c r="E70" s="10"/>
      <c r="F70" s="10"/>
    </row>
    <row r="71" spans="1:6" x14ac:dyDescent="0.2">
      <c r="A71" s="23">
        <v>24060300</v>
      </c>
      <c r="B71" s="9" t="s">
        <v>99</v>
      </c>
      <c r="C71" s="7">
        <f>D71</f>
        <v>379400</v>
      </c>
      <c r="D71" s="10">
        <f>264000+115400</f>
        <v>379400</v>
      </c>
      <c r="E71" s="10"/>
      <c r="F71" s="10"/>
    </row>
    <row r="72" spans="1:6" x14ac:dyDescent="0.2">
      <c r="A72" s="5" t="s">
        <v>122</v>
      </c>
      <c r="B72" s="6" t="s">
        <v>123</v>
      </c>
      <c r="C72" s="7">
        <f t="shared" si="0"/>
        <v>80000</v>
      </c>
      <c r="D72" s="8">
        <v>0</v>
      </c>
      <c r="E72" s="8">
        <v>80000</v>
      </c>
      <c r="F72" s="16" t="s">
        <v>162</v>
      </c>
    </row>
    <row r="73" spans="1:6" ht="38.25" x14ac:dyDescent="0.2">
      <c r="A73" s="5" t="s">
        <v>124</v>
      </c>
      <c r="B73" s="6" t="s">
        <v>125</v>
      </c>
      <c r="C73" s="7">
        <f t="shared" si="0"/>
        <v>80000</v>
      </c>
      <c r="D73" s="8">
        <v>0</v>
      </c>
      <c r="E73" s="8">
        <v>80000</v>
      </c>
      <c r="F73" s="8" t="s">
        <v>162</v>
      </c>
    </row>
    <row r="74" spans="1:6" ht="28.5" customHeight="1" x14ac:dyDescent="0.2">
      <c r="A74" s="3" t="s">
        <v>126</v>
      </c>
      <c r="B74" s="9" t="s">
        <v>127</v>
      </c>
      <c r="C74" s="7">
        <f t="shared" si="0"/>
        <v>80000</v>
      </c>
      <c r="D74" s="10">
        <v>0</v>
      </c>
      <c r="E74" s="10">
        <v>80000</v>
      </c>
      <c r="F74" s="10" t="s">
        <v>162</v>
      </c>
    </row>
    <row r="75" spans="1:6" ht="21.75" customHeight="1" x14ac:dyDescent="0.2">
      <c r="A75" s="18">
        <v>30000000</v>
      </c>
      <c r="B75" s="19" t="s">
        <v>163</v>
      </c>
      <c r="C75" s="20">
        <f t="shared" si="0"/>
        <v>45750</v>
      </c>
      <c r="D75" s="21"/>
      <c r="E75" s="22">
        <f t="shared" ref="E75:F77" si="2">E76</f>
        <v>45750</v>
      </c>
      <c r="F75" s="22">
        <f t="shared" si="2"/>
        <v>45750</v>
      </c>
    </row>
    <row r="76" spans="1:6" ht="25.5" x14ac:dyDescent="0.2">
      <c r="A76" s="15">
        <v>33000000</v>
      </c>
      <c r="B76" s="9" t="s">
        <v>164</v>
      </c>
      <c r="C76" s="7">
        <f t="shared" si="0"/>
        <v>45750</v>
      </c>
      <c r="D76" s="10"/>
      <c r="E76" s="17">
        <f t="shared" si="2"/>
        <v>45750</v>
      </c>
      <c r="F76" s="10">
        <f t="shared" si="2"/>
        <v>45750</v>
      </c>
    </row>
    <row r="77" spans="1:6" ht="18" customHeight="1" x14ac:dyDescent="0.2">
      <c r="A77" s="15">
        <v>33010000</v>
      </c>
      <c r="B77" s="9" t="s">
        <v>165</v>
      </c>
      <c r="C77" s="7">
        <f t="shared" si="0"/>
        <v>45750</v>
      </c>
      <c r="D77" s="10"/>
      <c r="E77" s="17">
        <f t="shared" si="2"/>
        <v>45750</v>
      </c>
      <c r="F77" s="10">
        <f t="shared" si="2"/>
        <v>45750</v>
      </c>
    </row>
    <row r="78" spans="1:6" ht="63.75" x14ac:dyDescent="0.2">
      <c r="A78" s="15">
        <v>33010100</v>
      </c>
      <c r="B78" s="9" t="s">
        <v>166</v>
      </c>
      <c r="C78" s="7">
        <f t="shared" si="0"/>
        <v>45750</v>
      </c>
      <c r="D78" s="10"/>
      <c r="E78" s="17">
        <f>8500+8500+28750</f>
        <v>45750</v>
      </c>
      <c r="F78" s="10">
        <f>8500+8500+28750</f>
        <v>45750</v>
      </c>
    </row>
    <row r="79" spans="1:6" ht="31.5" customHeight="1" x14ac:dyDescent="0.2">
      <c r="A79" s="25"/>
      <c r="B79" s="25" t="s">
        <v>128</v>
      </c>
      <c r="C79" s="24">
        <f t="shared" si="0"/>
        <v>66375320</v>
      </c>
      <c r="D79" s="24">
        <f>D13+D53</f>
        <v>66213770</v>
      </c>
      <c r="E79" s="24">
        <f>E75+E53+E13</f>
        <v>161550</v>
      </c>
      <c r="F79" s="24">
        <f>F75</f>
        <v>45750</v>
      </c>
    </row>
    <row r="80" spans="1:6" ht="15.75" customHeight="1" x14ac:dyDescent="0.2">
      <c r="A80" s="5" t="s">
        <v>129</v>
      </c>
      <c r="B80" s="6" t="s">
        <v>130</v>
      </c>
      <c r="C80" s="7">
        <f t="shared" ref="C80:C92" si="3">D80 + E80</f>
        <v>105134805</v>
      </c>
      <c r="D80" s="8">
        <f>D81</f>
        <v>104498365</v>
      </c>
      <c r="E80" s="8">
        <f>E81</f>
        <v>636440</v>
      </c>
      <c r="F80" s="8">
        <v>23940</v>
      </c>
    </row>
    <row r="81" spans="1:6" ht="15.75" customHeight="1" x14ac:dyDescent="0.2">
      <c r="A81" s="5" t="s">
        <v>131</v>
      </c>
      <c r="B81" s="6" t="s">
        <v>132</v>
      </c>
      <c r="C81" s="7">
        <f t="shared" si="3"/>
        <v>105134805</v>
      </c>
      <c r="D81" s="8">
        <f>D82+D85+D89+D91</f>
        <v>104498365</v>
      </c>
      <c r="E81" s="8">
        <f>E85+E91</f>
        <v>636440</v>
      </c>
      <c r="F81" s="8">
        <v>23940</v>
      </c>
    </row>
    <row r="82" spans="1:6" ht="25.5" x14ac:dyDescent="0.2">
      <c r="A82" s="5" t="s">
        <v>133</v>
      </c>
      <c r="B82" s="6" t="s">
        <v>134</v>
      </c>
      <c r="C82" s="7">
        <f t="shared" si="3"/>
        <v>55836300</v>
      </c>
      <c r="D82" s="8">
        <f>D84+D83</f>
        <v>55836300</v>
      </c>
      <c r="E82" s="8">
        <v>0</v>
      </c>
      <c r="F82" s="8">
        <v>0</v>
      </c>
    </row>
    <row r="83" spans="1:6" ht="17.25" customHeight="1" x14ac:dyDescent="0.2">
      <c r="A83" s="3" t="s">
        <v>135</v>
      </c>
      <c r="B83" s="9" t="s">
        <v>136</v>
      </c>
      <c r="C83" s="7">
        <f t="shared" si="3"/>
        <v>43895600</v>
      </c>
      <c r="D83" s="10">
        <v>43895600</v>
      </c>
      <c r="E83" s="10">
        <v>0</v>
      </c>
      <c r="F83" s="10">
        <v>0</v>
      </c>
    </row>
    <row r="84" spans="1:6" ht="92.25" customHeight="1" x14ac:dyDescent="0.2">
      <c r="A84" s="3" t="s">
        <v>137</v>
      </c>
      <c r="B84" s="9" t="s">
        <v>138</v>
      </c>
      <c r="C84" s="7">
        <f t="shared" si="3"/>
        <v>11940700</v>
      </c>
      <c r="D84" s="10">
        <f>1254500+10686200</f>
        <v>11940700</v>
      </c>
      <c r="E84" s="10">
        <v>0</v>
      </c>
      <c r="F84" s="10">
        <v>0</v>
      </c>
    </row>
    <row r="85" spans="1:6" ht="25.5" x14ac:dyDescent="0.2">
      <c r="A85" s="5" t="s">
        <v>139</v>
      </c>
      <c r="B85" s="6" t="s">
        <v>140</v>
      </c>
      <c r="C85" s="7">
        <f t="shared" si="3"/>
        <v>47876900</v>
      </c>
      <c r="D85" s="8">
        <f>D86+D87+D88</f>
        <v>47264400</v>
      </c>
      <c r="E85" s="8">
        <f>E86+E87</f>
        <v>612500</v>
      </c>
      <c r="F85" s="8">
        <v>0</v>
      </c>
    </row>
    <row r="86" spans="1:6" ht="25.5" x14ac:dyDescent="0.2">
      <c r="A86" s="3" t="s">
        <v>141</v>
      </c>
      <c r="B86" s="9" t="s">
        <v>142</v>
      </c>
      <c r="C86" s="7">
        <f t="shared" si="3"/>
        <v>43591000</v>
      </c>
      <c r="D86" s="10">
        <f>28993200+14033200</f>
        <v>43026400</v>
      </c>
      <c r="E86" s="10">
        <v>564600</v>
      </c>
      <c r="F86" s="10">
        <v>0</v>
      </c>
    </row>
    <row r="87" spans="1:6" ht="38.25" x14ac:dyDescent="0.2">
      <c r="A87" s="3">
        <v>41035400</v>
      </c>
      <c r="B87" s="9" t="s">
        <v>158</v>
      </c>
      <c r="C87" s="7">
        <f t="shared" si="3"/>
        <v>110400</v>
      </c>
      <c r="D87" s="10">
        <v>62500</v>
      </c>
      <c r="E87" s="10">
        <v>47900</v>
      </c>
      <c r="F87" s="10"/>
    </row>
    <row r="88" spans="1:6" ht="38.25" x14ac:dyDescent="0.2">
      <c r="A88" s="14">
        <v>41036300</v>
      </c>
      <c r="B88" s="9" t="s">
        <v>161</v>
      </c>
      <c r="C88" s="7">
        <f t="shared" si="3"/>
        <v>4175500</v>
      </c>
      <c r="D88" s="10">
        <f>1882200+1800+2291500</f>
        <v>4175500</v>
      </c>
      <c r="E88" s="10"/>
      <c r="F88" s="10"/>
    </row>
    <row r="89" spans="1:6" ht="27" customHeight="1" x14ac:dyDescent="0.2">
      <c r="A89" s="5">
        <v>41040000</v>
      </c>
      <c r="B89" s="6" t="s">
        <v>160</v>
      </c>
      <c r="C89" s="7">
        <f t="shared" si="3"/>
        <v>1105900</v>
      </c>
      <c r="D89" s="8">
        <f>D90</f>
        <v>1105900</v>
      </c>
      <c r="E89" s="8"/>
      <c r="F89" s="8"/>
    </row>
    <row r="90" spans="1:6" ht="63.75" x14ac:dyDescent="0.2">
      <c r="A90" s="3">
        <v>41040200</v>
      </c>
      <c r="B90" s="9" t="s">
        <v>159</v>
      </c>
      <c r="C90" s="7">
        <f t="shared" si="3"/>
        <v>1105900</v>
      </c>
      <c r="D90" s="10">
        <v>1105900</v>
      </c>
      <c r="E90" s="10"/>
      <c r="F90" s="10"/>
    </row>
    <row r="91" spans="1:6" ht="28.5" customHeight="1" x14ac:dyDescent="0.2">
      <c r="A91" s="5" t="s">
        <v>143</v>
      </c>
      <c r="B91" s="6" t="s">
        <v>144</v>
      </c>
      <c r="C91" s="7">
        <f t="shared" si="3"/>
        <v>315705</v>
      </c>
      <c r="D91" s="8">
        <f>D92</f>
        <v>291765</v>
      </c>
      <c r="E91" s="8">
        <f>E92</f>
        <v>23940</v>
      </c>
      <c r="F91" s="8">
        <v>23940</v>
      </c>
    </row>
    <row r="92" spans="1:6" ht="17.25" customHeight="1" x14ac:dyDescent="0.2">
      <c r="A92" s="3" t="s">
        <v>145</v>
      </c>
      <c r="B92" s="9" t="s">
        <v>146</v>
      </c>
      <c r="C92" s="7">
        <f t="shared" si="3"/>
        <v>315705</v>
      </c>
      <c r="D92" s="10">
        <f>134807+156958</f>
        <v>291765</v>
      </c>
      <c r="E92" s="10">
        <v>23940</v>
      </c>
      <c r="F92" s="10">
        <v>23940</v>
      </c>
    </row>
    <row r="93" spans="1:6" ht="22.5" customHeight="1" x14ac:dyDescent="0.2">
      <c r="A93" s="11" t="s">
        <v>148</v>
      </c>
      <c r="B93" s="26" t="s">
        <v>147</v>
      </c>
      <c r="C93" s="24">
        <f>C79+C80</f>
        <v>171510125</v>
      </c>
      <c r="D93" s="24">
        <f>D79+D80</f>
        <v>170712135</v>
      </c>
      <c r="E93" s="24">
        <f>E79+E80</f>
        <v>797990</v>
      </c>
      <c r="F93" s="24">
        <f>F79+F80</f>
        <v>69690</v>
      </c>
    </row>
    <row r="96" spans="1:6" ht="15.75" x14ac:dyDescent="0.25">
      <c r="A96" s="12" t="s">
        <v>149</v>
      </c>
      <c r="B96" s="12"/>
      <c r="C96" s="13"/>
      <c r="D96" s="13"/>
      <c r="E96" s="13"/>
      <c r="F96" s="13"/>
    </row>
    <row r="97" spans="1:6" ht="15.75" x14ac:dyDescent="0.25">
      <c r="A97" s="12" t="s">
        <v>150</v>
      </c>
      <c r="B97" s="12"/>
      <c r="C97" s="13"/>
      <c r="D97" s="13"/>
      <c r="E97" s="13"/>
      <c r="F97" s="13"/>
    </row>
    <row r="98" spans="1:6" ht="15.75" x14ac:dyDescent="0.25">
      <c r="A98" s="12" t="s">
        <v>151</v>
      </c>
      <c r="B98" s="12"/>
      <c r="C98" s="13"/>
      <c r="D98" s="13"/>
      <c r="E98" s="29" t="s">
        <v>153</v>
      </c>
      <c r="F98" s="29"/>
    </row>
    <row r="99" spans="1:6" ht="15.75" x14ac:dyDescent="0.25">
      <c r="A99" s="13"/>
      <c r="B99" s="13"/>
      <c r="C99" s="13"/>
      <c r="D99" s="13"/>
      <c r="E99" s="13"/>
      <c r="F99" s="13"/>
    </row>
    <row r="100" spans="1:6" ht="15.75" x14ac:dyDescent="0.25">
      <c r="A100" s="13"/>
      <c r="B100" s="13"/>
      <c r="C100" s="13"/>
      <c r="D100" s="13"/>
      <c r="E100" s="13"/>
      <c r="F100" s="13"/>
    </row>
    <row r="101" spans="1:6" ht="15.75" x14ac:dyDescent="0.25">
      <c r="A101" s="12" t="s">
        <v>152</v>
      </c>
      <c r="B101" s="12"/>
      <c r="C101" s="13"/>
      <c r="D101" s="13"/>
      <c r="E101" s="13" t="s">
        <v>154</v>
      </c>
      <c r="F101" s="13"/>
    </row>
    <row r="102" spans="1:6" ht="15.75" x14ac:dyDescent="0.25">
      <c r="A102" s="13"/>
      <c r="B102" s="13"/>
      <c r="C102" s="13"/>
      <c r="D102" s="13"/>
      <c r="E102" s="13"/>
      <c r="F102" s="13"/>
    </row>
  </sheetData>
  <mergeCells count="14">
    <mergeCell ref="D1:E1"/>
    <mergeCell ref="C2:F2"/>
    <mergeCell ref="C3:F3"/>
    <mergeCell ref="C5:F5"/>
    <mergeCell ref="E98:F98"/>
    <mergeCell ref="D4:F4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39370078740157483" top="0.78740157480314965" bottom="0.78740157480314965" header="0" footer="0"/>
  <pageSetup paperSize="9" scale="75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2025-09-26T07:15:08Z</cp:lastPrinted>
  <dcterms:created xsi:type="dcterms:W3CDTF">2024-12-26T14:31:44Z</dcterms:created>
  <dcterms:modified xsi:type="dcterms:W3CDTF">2025-09-26T07:15:21Z</dcterms:modified>
</cp:coreProperties>
</file>