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Системний блок2024\Ольга\Воскресенська громада  2025 рік\РІШЕННЯ ПРО ЗМІНИ ДО БЮДЖЕТУ 2025 РОКУ\Рішення сесії №  від 26.09.2025р\"/>
    </mc:Choice>
  </mc:AlternateContent>
  <bookViews>
    <workbookView xWindow="0" yWindow="0" windowWidth="28800" windowHeight="14100"/>
  </bookViews>
  <sheets>
    <sheet name="Лист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77" i="1" l="1"/>
  <c r="H79" i="1"/>
  <c r="H62" i="1"/>
  <c r="H36" i="1"/>
  <c r="G30" i="1"/>
  <c r="H30" i="1"/>
  <c r="H24" i="1"/>
  <c r="H22" i="1"/>
  <c r="H20" i="1"/>
  <c r="H18" i="1"/>
  <c r="H72" i="1" l="1"/>
  <c r="H71" i="1"/>
  <c r="G22" i="1" l="1"/>
  <c r="H69" i="1"/>
  <c r="G75" i="1"/>
  <c r="H66" i="1"/>
  <c r="H64" i="1"/>
  <c r="H16" i="1"/>
  <c r="G50" i="1" l="1"/>
  <c r="G49" i="1"/>
  <c r="H26" i="1"/>
  <c r="G74" i="1"/>
  <c r="H51" i="1" l="1"/>
  <c r="I51" i="1"/>
  <c r="J51" i="1"/>
  <c r="G52" i="1"/>
  <c r="G51" i="1" s="1"/>
  <c r="G48" i="1"/>
  <c r="H47" i="1"/>
  <c r="G47" i="1" s="1"/>
  <c r="J20" i="1" l="1"/>
  <c r="I20" i="1"/>
  <c r="J32" i="1" l="1"/>
  <c r="I32" i="1"/>
  <c r="H73" i="1"/>
  <c r="H29" i="1"/>
  <c r="I29" i="1"/>
  <c r="J29" i="1"/>
  <c r="G29" i="1"/>
  <c r="H81" i="1" l="1"/>
  <c r="H76" i="1"/>
  <c r="I76" i="1"/>
  <c r="J76" i="1"/>
  <c r="G77" i="1"/>
  <c r="G76" i="1" s="1"/>
  <c r="H45" i="1"/>
  <c r="I45" i="1"/>
  <c r="J45" i="1"/>
  <c r="G46" i="1"/>
  <c r="G45" i="1" s="1"/>
  <c r="H44" i="1"/>
  <c r="G20" i="1"/>
  <c r="G18" i="1"/>
  <c r="H65" i="1" l="1"/>
  <c r="I65" i="1"/>
  <c r="J65" i="1"/>
  <c r="H63" i="1"/>
  <c r="I63" i="1"/>
  <c r="J63" i="1"/>
  <c r="H41" i="1"/>
  <c r="H40" i="1" s="1"/>
  <c r="I41" i="1"/>
  <c r="I40" i="1" s="1"/>
  <c r="I39" i="1" s="1"/>
  <c r="J41" i="1"/>
  <c r="J40" i="1" s="1"/>
  <c r="J39" i="1" s="1"/>
  <c r="H21" i="1"/>
  <c r="I21" i="1"/>
  <c r="J21" i="1"/>
  <c r="H17" i="1"/>
  <c r="I17" i="1"/>
  <c r="J17" i="1"/>
  <c r="H15" i="1"/>
  <c r="I15" i="1"/>
  <c r="J15" i="1"/>
  <c r="H61" i="1"/>
  <c r="I61" i="1"/>
  <c r="J61" i="1"/>
  <c r="H59" i="1"/>
  <c r="I59" i="1"/>
  <c r="J59" i="1"/>
  <c r="H55" i="1"/>
  <c r="I55" i="1"/>
  <c r="J55" i="1"/>
  <c r="H43" i="1"/>
  <c r="I43" i="1"/>
  <c r="J43" i="1"/>
  <c r="H31" i="1"/>
  <c r="I31" i="1"/>
  <c r="J31" i="1"/>
  <c r="G32" i="1"/>
  <c r="G31" i="1" s="1"/>
  <c r="H27" i="1"/>
  <c r="I27" i="1"/>
  <c r="J27" i="1"/>
  <c r="G28" i="1"/>
  <c r="G27" i="1" s="1"/>
  <c r="G40" i="1" l="1"/>
  <c r="J54" i="1"/>
  <c r="H54" i="1"/>
  <c r="I54" i="1"/>
  <c r="I69" i="1"/>
  <c r="J69" i="1"/>
  <c r="H80" i="1"/>
  <c r="I80" i="1"/>
  <c r="J80" i="1"/>
  <c r="G81" i="1"/>
  <c r="G80" i="1" s="1"/>
  <c r="H78" i="1"/>
  <c r="I78" i="1"/>
  <c r="J78" i="1"/>
  <c r="G79" i="1"/>
  <c r="G78" i="1" s="1"/>
  <c r="H37" i="1"/>
  <c r="I37" i="1"/>
  <c r="J37" i="1"/>
  <c r="H35" i="1"/>
  <c r="I35" i="1"/>
  <c r="J35" i="1"/>
  <c r="H33" i="1"/>
  <c r="I33" i="1"/>
  <c r="J33" i="1"/>
  <c r="H25" i="1"/>
  <c r="I25" i="1"/>
  <c r="J25" i="1"/>
  <c r="I23" i="1"/>
  <c r="J23" i="1"/>
  <c r="H23" i="1"/>
  <c r="G24" i="1"/>
  <c r="G23" i="1" s="1"/>
  <c r="I68" i="1" l="1"/>
  <c r="I67" i="1" s="1"/>
  <c r="J68" i="1"/>
  <c r="J67" i="1" s="1"/>
  <c r="H68" i="1"/>
  <c r="H67" i="1" s="1"/>
  <c r="G69" i="1"/>
  <c r="G68" i="1" s="1"/>
  <c r="H19" i="1"/>
  <c r="H14" i="1" s="1"/>
  <c r="I19" i="1"/>
  <c r="I14" i="1" s="1"/>
  <c r="J19" i="1"/>
  <c r="J14" i="1" s="1"/>
  <c r="G19" i="1"/>
  <c r="G67" i="1" l="1"/>
  <c r="I53" i="1"/>
  <c r="J53" i="1"/>
  <c r="I13" i="1"/>
  <c r="J13" i="1"/>
  <c r="I82" i="1" l="1"/>
  <c r="J82" i="1"/>
  <c r="G71" i="1"/>
  <c r="G72" i="1"/>
  <c r="G73" i="1"/>
  <c r="G70" i="1"/>
  <c r="G66" i="1"/>
  <c r="G65" i="1" s="1"/>
  <c r="G64" i="1"/>
  <c r="G63" i="1" s="1"/>
  <c r="G62" i="1"/>
  <c r="G61" i="1" s="1"/>
  <c r="G60" i="1"/>
  <c r="G59" i="1" s="1"/>
  <c r="I57" i="1"/>
  <c r="H57" i="1"/>
  <c r="G58" i="1"/>
  <c r="G56" i="1"/>
  <c r="G55" i="1" s="1"/>
  <c r="G44" i="1"/>
  <c r="G43" i="1" s="1"/>
  <c r="G42" i="1"/>
  <c r="G41" i="1" s="1"/>
  <c r="G38" i="1"/>
  <c r="G37" i="1" s="1"/>
  <c r="G34" i="1"/>
  <c r="G33" i="1" s="1"/>
  <c r="G36" i="1"/>
  <c r="G35" i="1" s="1"/>
  <c r="G26" i="1"/>
  <c r="G25" i="1" s="1"/>
  <c r="G21" i="1"/>
  <c r="G17" i="1"/>
  <c r="G16" i="1"/>
  <c r="G15" i="1" s="1"/>
  <c r="G39" i="1" l="1"/>
  <c r="G14" i="1"/>
  <c r="G13" i="1" s="1"/>
  <c r="H53" i="1"/>
  <c r="H39" i="1" s="1"/>
  <c r="H82" i="1" s="1"/>
  <c r="H13" i="1"/>
  <c r="G54" i="1"/>
  <c r="G53" i="1" s="1"/>
  <c r="G57" i="1"/>
  <c r="G82" i="1" l="1"/>
</calcChain>
</file>

<file path=xl/sharedStrings.xml><?xml version="1.0" encoding="utf-8"?>
<sst xmlns="http://schemas.openxmlformats.org/spreadsheetml/2006/main" count="268" uniqueCount="179">
  <si>
    <t>Додаток 7</t>
  </si>
  <si>
    <t>1450500000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</si>
  <si>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</si>
  <si>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</si>
  <si>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</si>
  <si>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</si>
  <si>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</si>
  <si>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</si>
  <si>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місцевої/ регіональної програми</t>
  </si>
  <si>
    <t>Дата та номер документа, яким затверджено місцеву регіональну програму</t>
  </si>
  <si>
    <t>Усього</t>
  </si>
  <si>
    <t>Загальний фонд</t>
  </si>
  <si>
    <t>Спеціальний фонд</t>
  </si>
  <si>
    <t>усього</t>
  </si>
  <si>
    <t>у тому числі бюджет розвитку</t>
  </si>
  <si>
    <t>0100000</t>
  </si>
  <si>
    <t/>
  </si>
  <si>
    <t>Воскресенська селищна рада</t>
  </si>
  <si>
    <t>0110000</t>
  </si>
  <si>
    <t>0116013</t>
  </si>
  <si>
    <t>6013</t>
  </si>
  <si>
    <t>0620</t>
  </si>
  <si>
    <t>Забезпечення діяльності водопровідно-каналізаційного господарства</t>
  </si>
  <si>
    <t xml:space="preserve"> Прогрма " Питна вода" на 2023-2025 роки на території Воскресенської селищної територіальної громади</t>
  </si>
  <si>
    <t>Рішення сесії Воскресенської селищної ради № 8 від 21.12.2022 рік</t>
  </si>
  <si>
    <t>0116020</t>
  </si>
  <si>
    <t>Забезпечення функціонування підприємств, установ та організацій, що виробляють, виконують та/або надають житлово-комунальні послуги</t>
  </si>
  <si>
    <t>Програма розвитку житлово-комунального господарства,благоустрою населених пунктів на території  Воскресенської селищної територіальної громади на 2024-2026 роки</t>
  </si>
  <si>
    <t>Рішення Воскресенської селищної ради № 15 від 22.12.2023 року</t>
  </si>
  <si>
    <t>0116030</t>
  </si>
  <si>
    <t>6030</t>
  </si>
  <si>
    <t>Організація благоустрою населених пунктів</t>
  </si>
  <si>
    <t>0117130</t>
  </si>
  <si>
    <t>7130</t>
  </si>
  <si>
    <t>0421</t>
  </si>
  <si>
    <t>Здійснення заходів із землеустрою</t>
  </si>
  <si>
    <t>Програма "Стабілізація та соціально-економічний розвиток території Воскресенської селищної територіальної громади на 2024-2026 роки</t>
  </si>
  <si>
    <t>Рішення Воскресенської селищної ради № 11 від 22.12.2023 року</t>
  </si>
  <si>
    <t>0118110</t>
  </si>
  <si>
    <t>8110</t>
  </si>
  <si>
    <t>0320</t>
  </si>
  <si>
    <t>Заходи із запобігання та ліквідації надзвичайних ситуацій та наслідків стихійного лиха</t>
  </si>
  <si>
    <t>Цільова програма захисту населення і територій  Воскресенської селищної територіальної громади  від надзвичайних ситуацій техногенного та природного характеру, забезпечення пожежної безпеки 2024-2026 роки</t>
  </si>
  <si>
    <t>Рішення Воскресенської селищної ради № 13 від 22.12.2023 року</t>
  </si>
  <si>
    <t>0118130</t>
  </si>
  <si>
    <t>8130</t>
  </si>
  <si>
    <t>Забезпечення діяльності місцевої та добровільної пожежної охорони</t>
  </si>
  <si>
    <t>0118340</t>
  </si>
  <si>
    <t>8340</t>
  </si>
  <si>
    <t>0540</t>
  </si>
  <si>
    <t>Природоохоронні заходи за рахунок цільових фондів</t>
  </si>
  <si>
    <t>"Програма охорони навколишнього природного середовища Воскресенської селищної ради на 2023-2025 рр."</t>
  </si>
  <si>
    <t>Рішення Воскресенської селищної ради № 10 від 13.10.2023 р.</t>
  </si>
  <si>
    <t>0600000</t>
  </si>
  <si>
    <t>0610000</t>
  </si>
  <si>
    <t>0611141</t>
  </si>
  <si>
    <t>1141</t>
  </si>
  <si>
    <t>0990</t>
  </si>
  <si>
    <t>Забезпечення діяльності інших закладів у сфері освіти</t>
  </si>
  <si>
    <t>0611142</t>
  </si>
  <si>
    <t>1142</t>
  </si>
  <si>
    <t>Інші програми та заходи у сфері освіти</t>
  </si>
  <si>
    <t>Цільова соціальна програма "Шкільний автобус" на 2024-2027 р.</t>
  </si>
  <si>
    <t>Рішення сесії Воскресенської селищної ради № 7 від 22.12.2023 року.</t>
  </si>
  <si>
    <t>0800000</t>
  </si>
  <si>
    <t>Відділ соціального захисту населення Воскресенської селищної ради</t>
  </si>
  <si>
    <t>0810000</t>
  </si>
  <si>
    <t>0813035</t>
  </si>
  <si>
    <t>3035</t>
  </si>
  <si>
    <t>1070</t>
  </si>
  <si>
    <t>Компенсаційні виплати за пільговий проїзд окремих категорій громадян на залізничному транспорті</t>
  </si>
  <si>
    <t>Програма "Турбота" по поліпшенню соціального захисту громадян на 2025 рік</t>
  </si>
  <si>
    <t>Рішення Воскресенської селищної ради №3 від 20.12.2024 року</t>
  </si>
  <si>
    <t>0813050</t>
  </si>
  <si>
    <t>3050</t>
  </si>
  <si>
    <t>Пільгове медичне обслуговування осіб, які постраждали внаслідок Чорнобильської катастрофи</t>
  </si>
  <si>
    <t>0813160</t>
  </si>
  <si>
    <t>3160</t>
  </si>
  <si>
    <t>1010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</si>
  <si>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</si>
  <si>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0813191</t>
  </si>
  <si>
    <t>3191</t>
  </si>
  <si>
    <t>1030</t>
  </si>
  <si>
    <t>Інші видатки на соціальний захист ветеранів війни та праці</t>
  </si>
  <si>
    <t>1090</t>
  </si>
  <si>
    <t>0813242</t>
  </si>
  <si>
    <t>3242</t>
  </si>
  <si>
    <t>Інші заходи у сфері соціального захисту і соціального забезпечення</t>
  </si>
  <si>
    <t>3700000</t>
  </si>
  <si>
    <t>Фінансовий відділ Воскресенської селищної ради</t>
  </si>
  <si>
    <t>3710000</t>
  </si>
  <si>
    <t>3719770</t>
  </si>
  <si>
    <t>9770</t>
  </si>
  <si>
    <t>0180</t>
  </si>
  <si>
    <t>Інші субвенції з місцевого бюджету</t>
  </si>
  <si>
    <t>УСЬОГО</t>
  </si>
  <si>
    <t>X</t>
  </si>
  <si>
    <t>до рішення Воскресенської селищної ради</t>
  </si>
  <si>
    <t>Здійснювач повновадень</t>
  </si>
  <si>
    <t>селишного голови,</t>
  </si>
  <si>
    <t>секретар селищної ради</t>
  </si>
  <si>
    <t>Начальник фінансового відділу</t>
  </si>
  <si>
    <t>Аліна ОРЛОВА</t>
  </si>
  <si>
    <t>Ольга КОВАЛЕНКО</t>
  </si>
  <si>
    <t>Розподіл витрат  бюджету Воскресенської селищної територіальної громади на реалізацію місцевих/регіональних програм у 2025 році</t>
  </si>
  <si>
    <t xml:space="preserve">Послуги з розроблення технічної документації із землеустрою щодо інвентаризації масивів земель сільськогосподарського призначення комунальної власності, послуги з розроблення технічної документації із землеустрою щодо інвентаризації земельних ділянок під кладовищами  </t>
  </si>
  <si>
    <t>Забезпечення роботи КЗ "Місцева пожежна охорона Воскресенської селищної ради Миколаївської області"</t>
  </si>
  <si>
    <t xml:space="preserve"> Поповнення місцевого матеріального резерву для запобігання виникненню і ліквідації їх наслідків надзвичайних ситуацій </t>
  </si>
  <si>
    <t xml:space="preserve">Природоохоронні заходи за рахунок цільових фондів «За життя без сміття» вивезення сміття (стихійні сміттєзвалища).
</t>
  </si>
  <si>
    <t>Забезпечення роботи централізованої бухгалтерії та господарчої групи  Відділу ОКМС Воскресенської селищної ради</t>
  </si>
  <si>
    <t>територіальної громади на 2025 рік"</t>
  </si>
  <si>
    <t>Дизельне паливо</t>
  </si>
  <si>
    <t>оплата пільгового проїзу залізничним (приміським) транспортом (Одеська залізниця) пільгової категорії населення Воскресенської селищної ради</t>
  </si>
  <si>
    <t>пільгове медичне обслуговування осіб, які постраждали внаслідок Чорнобильської катастрофи</t>
  </si>
  <si>
    <t>виплата грошової компенсації фізичним особам, які надають соціальні послуги громадянам похилого віку, інвалідам, дітям-інвалідам, хворим, які не здатні до самообслуговування і потребують сторонньої допомоги згідно Постанови КМУ від 23.09.2020року № 859 "Деякі питання призначення і виплати компенсації фізичним особам, які надають соціальні послуги з догляду на непрофесійній основі"</t>
  </si>
  <si>
    <t xml:space="preserve">матеріальна допомога сім’ям загиблих та померлих учасників бойових дій на території інших країн, особам з інвалідністю внаслідок війни на території інших країн, • надання  матеріальної допомоги сім'ям загиблих та померлих осіб, які брали участь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сім'ям осіб, які загинули або померли внаслідок поранень, каліцтва, контузії чи інших ушкоджень здоров'я, одержаних під час участі у Революції Гідності, та сім’ям працівників структурних підрозділів Миколаївської обласної військової адміністрації, Миколаївської обласної ради, Комунального підприємства «Миколаївська обласна варта», які загинули 29 березня 2022 року внаслідок ракетного обстрілу адміністративної будівлі Миколаївської обласної ради за адресою: м. Миколаїв,  вул. Адміральська, 22,• надання щомісячної грошової допомоги неповнолітнім дітям загиблих осіб, які брали безпосередню участь у бойових діях або забезпечували здійснення заходів з національної безпеки і оборони, відсічі і стримування збройної агресії, надання щорічної одноразової матеріальної допомоги родинам загиблих, які брали безпосередню участь у бойових діях або забезпечували здійснення заходів з національної безпеки і оборони, відсічі і стримування збройної агресії, • надання одноразової матеріальної допомоги пораненим, які брали (беруть) безпосередню участь у бойових діях або забезпечували здійснення заходів з національної безпеки і оборони, відсічі і стримування збройної агресії </t>
  </si>
  <si>
    <t>Забезпечення роботи КП "Центр надання соціальних послуг Воскресенської селищної ради"</t>
  </si>
  <si>
    <t xml:space="preserve"> Інші субвенції з місцевого бюджету субвенція на виконання делегованих повноважень до бюджету Мішково-Погорілівської сільської територіальної громади на  забезпечення роботи Інклюзивно - ресурсного центру Мішково-Погорілівської сільської ради з метою обслуговування та надання корекційних послуг  67 дітям  з особливими освітніми потребами Воскресенської селищної ради на загальну суму 152 317 грн, у тому числі на утримання Інклюзивно - ресурсного центру Мішково-Погорілівської сільської ради – 120 845 грн; на здійснення централізованого бухгалтерського обслуговування  Інклюзивно - ресурсного центру Мішково-Погорілівської сільської ради – 31 472 грн; </t>
  </si>
  <si>
    <t xml:space="preserve"> Інші субвенції з місцевого бюджету субвенція на виконання делегованих повноважень до бюджету Мішково-Погорілівської сільської територіальної громади  на забезпечення роботи Спільної комунальної установи «Об’єднаний трудовий архів Воскресенської, Первомайської селищних рад та Галицинівської, Мішково-Погорілівської, Шевченківської сільських рад» </t>
  </si>
  <si>
    <t xml:space="preserve"> Інші субвенції з місцевого бюджету субвенція на виконання делегованих повноважень до бюджету Мішково-Погорілівської сільської територіальної громади на забезпечення роботи  Комунального підприємства «Медичний центр первинної медико-санітарної допомоги Мішково-Погорілівської сільської ради» </t>
  </si>
  <si>
    <t xml:space="preserve"> Інші субвенції з місцевого бюджету субвенція на виконання делегованих повноважень до бюджету Мішково-Погорілівської сільської територіальної громади на забезпечення роботи Сектору містобудування та архітектури Мішково-Погорілівської сільської ради </t>
  </si>
  <si>
    <t xml:space="preserve">"Про внесення змін до бюджету Воскресенської селищної </t>
  </si>
  <si>
    <t>Місцева цільова програма фінансової підтримки комунальних підприємств Воскресенської селищної ради на 2025-2027 роки</t>
  </si>
  <si>
    <t>Рішення Воскресенської селищної ради № 3 від 20.02.2025 року</t>
  </si>
  <si>
    <t>Програма розвитку житлово-комунального господарства, благоустрою населених пунктів на території  Воскресенської селищної територіальної громади на 2024-2026 роки</t>
  </si>
  <si>
    <t>0116071</t>
  </si>
  <si>
    <t xml:space="preserve">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t>
  </si>
  <si>
    <t>0640</t>
  </si>
  <si>
    <t>Здійснення соціальної роботи та надання соціальних послуг центрам соціальних служб та центрам надання соціальних послуг особам/сім'ям, які належать до вразливих груп населення та/або перебувають у складних життєвих обставинах</t>
  </si>
  <si>
    <t>9800</t>
  </si>
  <si>
    <t>Субвенція з місцевого бюджету державному бюджету на виконання програм соціально-економічного розвитку регіонів</t>
  </si>
  <si>
    <t>3719800</t>
  </si>
  <si>
    <t>Програма підтримки військових частин збройних сил України на 2025 рік</t>
  </si>
  <si>
    <t>0117330</t>
  </si>
  <si>
    <t>0443</t>
  </si>
  <si>
    <t>Будівництво інших обєктів комунальної власності</t>
  </si>
  <si>
    <t>Нове будівництво Модульного центру надання адміністративних послуг Воскресенської селищної ради по вул. Центральній в селищі Воскресенське Миколаївського району Миколаївської області</t>
  </si>
  <si>
    <t>0117650</t>
  </si>
  <si>
    <t>7650</t>
  </si>
  <si>
    <t>0490</t>
  </si>
  <si>
    <t>Проведення експертної грошової оцінки земельної ділянки чи права на неї</t>
  </si>
  <si>
    <t>проведення експертної грошової оцінки земельної ділянки комунальної власності несільськогосподарського призначення площею 0,6809 га. розташована за адресою : вул Миру, 1-В, селище Горохівка (ПП «ТЕХНО»</t>
  </si>
  <si>
    <t>Програма виплати одноразвої допомоги дітям сиротам і дітям, позбавленим батьківського піклування, після досягнення 18-річного віку на території Воскресенської селищної ради на 2025 рік</t>
  </si>
  <si>
    <t xml:space="preserve">Одноразова  матеріальна допомога дітям сиротам і дітям, позбавленим батьківського піклування, після досягнення 18-річного віку </t>
  </si>
  <si>
    <t>Рішення сесії Воскресенської селищної ради № 6 від 20.02.2025 року.</t>
  </si>
  <si>
    <t xml:space="preserve"> одноразова матеріальна допомога громадянам, які постраждали внаслідок Чорнобильської катастрофи (категорії I), та дітям з інвалідністю, інвалідність яких пов’язана  з Чорнобильською катастрофою) ,  матеріальна допомога особам, які опинилися в складних життєвих обставинах,  поховання померлих одиноких громадян, осіб без певного місця проживання, придбання святкової продукції (здобних виробів) до Великодня для мешканців пільгових категорій   </t>
  </si>
  <si>
    <t>допомога військовим частинам Збройних Сил України поточні видатки  (антени спеціального призначення, мачти та коаксіальні кабеля, закупівля послуг з технічного облслуговування та ремонт), капітальні видатки (частина фінансування закупівлі промислового кухонного обладнання для забезпечення харчування особового складу військової частини - модуля кухонного на базі 20+20 футового контейнера, типу "Кухня модульна МК-350», розвідувальні безпілотні літальні апарати, розвідувальні безпілотні літальні комплекси, автомобіль типу «Пікап», автомобільні шини</t>
  </si>
  <si>
    <t>0117370</t>
  </si>
  <si>
    <t>Реалізація інших заходів щодо соціально-економічного розвитку територій</t>
  </si>
  <si>
    <t>Програма "Стабілізація та соціально-економічний розвиток території Воскресенської селищної територіальної громади на 2024-2026 роки"</t>
  </si>
  <si>
    <t>0614082</t>
  </si>
  <si>
    <t>0829</t>
  </si>
  <si>
    <t>Інші заходи в галузі культури і мистецтва</t>
  </si>
  <si>
    <t>Програма "Творча обдарованність Воскресенщини" на 2023-2025 роки</t>
  </si>
  <si>
    <t>Рішення сесії Воскресенської селищної ради № 24 від 08.09.2023 року</t>
  </si>
  <si>
    <t>Програма розвитку культури Воскресенської селищної ради на період 2022-2025 років</t>
  </si>
  <si>
    <t>Призи (подарункові сертифікати, м"ячі футбольні, годинники для шахів)</t>
  </si>
  <si>
    <t>Призи (подарункові сертифікати, статуетки)</t>
  </si>
  <si>
    <t>Рішення сесії Воскресенської селищної ради № 5  від 23.02.2022 року</t>
  </si>
  <si>
    <t>Відділ освіти, культури, молоді та спорту Воскресенської селищної ради</t>
  </si>
  <si>
    <t xml:space="preserve">Відділ освіти, культури, молоді та спорту Воскресенської селищної ради </t>
  </si>
  <si>
    <t xml:space="preserve"> відшкодування різниці в тарифах ККП Воскресенське, КП ЖКП «Калина» </t>
  </si>
  <si>
    <t xml:space="preserve">Інші субвенції з місцевого бюджету субвенція на виконання делегованих повноважень до бюджету Первомайської селищної територіальної громади на забезпечення роботи КЗ "Місцева пожежна охорона" гасіння пожежі на території с.Червоне відкрита територія (кошти на оплату праці та нарахування на оплату праці) </t>
  </si>
  <si>
    <t>Програма розвитку освіти Воскресенської селищної ради на 2023-2025 роки</t>
  </si>
  <si>
    <t>Рішення сесії Воскресенської селищної ради № 9 від 21.12.2022р.</t>
  </si>
  <si>
    <t>0611300</t>
  </si>
  <si>
    <t>Будівництво освітніх установ та закладів</t>
  </si>
  <si>
    <t xml:space="preserve">Розробка проєктно-кошторисної документації по об'єкту: "Нове будівництво туалетів Калинівської мистецької школи Воскресенської селищної ради Миколаївського району за адресою: вул. Свободи, 96 с. Калинівка, Миколаївського району, Миколаївської області </t>
  </si>
  <si>
    <t>Матеріали для ремонту приміщення швидкої допомоги у селищі Воскресенське, поточний ремонт приміщення швидкої допомоги, обстеження господарських об’єктів стосовно розроблення паспорту водного об’єкту розташованого за межами с. Калинівка, с. Пересадівка, послуга з гідрохімічних вимірювань проб води для розроблення паспорту водного об’єкту розташованого за межами с. Калинівка, с. Пересадівка.</t>
  </si>
  <si>
    <t>Рішення  Воскресенської селищної ради № 2 від 20.02.2025 року</t>
  </si>
  <si>
    <t>Послуги з ремонту водогону, облаштування вузла обліку електричної енергії для свердловини в с. Червоне Миколаївського району Миколаївської області, поточний ремонт водогону,сервісно-профілактичне обслуговування станції очистки води, ремонт та заміна насосу  на станції очистки води</t>
  </si>
  <si>
    <t>0813121</t>
  </si>
  <si>
    <t>Інші субвенції з місцевого бюджету: субвенція з бюджету Воскресенської територіальної громади  на виконання делегованих повноважень до обласного бюджету,  для співфінансуваення заходів за роботи з експлуатаційного утримання автомобільних доріг загального користування місцевого значення ( ділянка автодороги О151118 (Олександрівка-Миколаїв-Пересадівка-(Дніпро-Миколаїв).</t>
  </si>
  <si>
    <t xml:space="preserve">Утримання об’єктів з благоустрою в населених пунктах територіальної громади (оплата послуг працівників з благоустрою 9,5 штатних одиниць),  послуга з вивезення сміття (безкоштовно для населення сіл громади)
</t>
  </si>
  <si>
    <t>субвенція на поточні трансферти підприємствам - придбання обладнання станції керування для свердловинних насосів, насосна частина 408/23, двигуни занурювальні 4’’4Kw 380V та 4’’3Kw 380V, насосна частина 410/18, принтер;  капітальні трансферти підприємствам - насос потужністю 9,3 кВт, насоси погружні, ноутбуки, принтери, ремонт трактора, ТО трактора, щини для трактора</t>
  </si>
  <si>
    <t>електроенергія (вуличне освітлення), обладнання та матеріали для ремонту вуличного освітлення, сміттєві пакети, рукавиці роботі, мішки, поточний ремонт доріг, урни, електролічильник, обладнання для дитячих майданчиків, вивезення сміття біля кладовища, таймери</t>
  </si>
  <si>
    <t>16 ДПРЧ 2 ДПРЗ ГУ ДСНС України у Миколаївській області 100 000 грн (запчастини для транспортих засобів, інструменти та обладнання, пожежно-технічне обладнання, діелектричний засіб, будівельні матеріали).</t>
  </si>
  <si>
    <t>Управління національної поліції у Миколаївській області 240 300 грн (бензин на службовий автомобіль для поліцейського громади, тактичний жезл для регулювання дорожнього руху з катафотом, стробоскопом 30 см., відеореєстратор +камера заднього виду, інше необхідне комплектування),  УСЗН Миколаївської РДА 8 000 грн (папір А4, перфорований папір, заправка картриджів та заміна фото барабана), архів Миколаївськ ДВА    43 080 грн (коробки та стелажі), Головному управлінню ДСНС України у Миколаївській області співфінансування на придбання легкового автомобіля  спеціалізованого (позашляховик або кросовер) проєкт «Офіцер-рятувальник громади» 125000 грн.</t>
  </si>
  <si>
    <t>LХХV позачергова сесія 8 скликання від 26.09.2025р. № 18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</si>
</sst>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quot;-&quot;"/>
  </numFmts>
  <fonts count="9" x14ac:knownFonts="1">
    <font>
      <sz val="10"/>
      <color theme="1"/>
      <name val="Calibri"/>
      <family val="2"/>
      <charset val="204"/>
      <scheme val="minor"/>
    </font>
    <font>
      <b/>
      <sz val="10"/>
      <color theme="1"/>
      <name val="Calibri"/>
      <family val="2"/>
      <charset val="204"/>
      <scheme val="minor"/>
    </font>
    <font>
      <b/>
      <u/>
      <sz val="10"/>
      <color theme="1"/>
      <name val="Calibri"/>
      <family val="2"/>
      <charset val="204"/>
      <scheme val="minor"/>
    </font>
    <font>
      <sz val="8"/>
      <color theme="1"/>
      <name val="Calibri"/>
      <family val="2"/>
      <charset val="204"/>
      <scheme val="minor"/>
    </font>
    <font>
      <i/>
      <sz val="10"/>
      <color theme="1"/>
      <name val="Calibri"/>
      <family val="2"/>
      <charset val="204"/>
      <scheme val="minor"/>
    </font>
    <font>
      <sz val="12"/>
      <color theme="1"/>
      <name val="Calibri"/>
      <family val="2"/>
      <charset val="204"/>
      <scheme val="minor"/>
    </font>
    <font>
      <b/>
      <sz val="14"/>
      <color theme="1"/>
      <name val="Calibri"/>
      <family val="2"/>
      <charset val="204"/>
      <scheme val="minor"/>
    </font>
    <font>
      <sz val="14"/>
      <color theme="1"/>
      <name val="Calibri"/>
      <family val="2"/>
      <charset val="204"/>
      <scheme val="minor"/>
    </font>
    <font>
      <sz val="10"/>
      <name val="Calibri"/>
      <family val="2"/>
      <charset val="204"/>
      <scheme val="minor"/>
    </font>
  </fonts>
  <fills count="3">
    <fill>
      <patternFill patternType="none"/>
    </fill>
    <fill>
      <patternFill patternType="gray125"/>
    </fill>
    <fill>
      <patternFill patternType="solid">
        <fgColor indexed="4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41">
    <xf numFmtId="0" fontId="0" fillId="0" borderId="0" xfId="0"/>
    <xf numFmtId="0" fontId="2" fillId="0" borderId="0" xfId="0" quotePrefix="1" applyFont="1" applyAlignment="1">
      <alignment horizontal="center"/>
    </xf>
    <xf numFmtId="0" fontId="0" fillId="0" borderId="0" xfId="0" applyAlignment="1">
      <alignment horizontal="right"/>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quotePrefix="1" applyFont="1" applyBorder="1" applyAlignment="1">
      <alignment vertical="center" wrapText="1"/>
    </xf>
    <xf numFmtId="164" fontId="1" fillId="2" borderId="1" xfId="0" applyNumberFormat="1" applyFont="1" applyFill="1" applyBorder="1" applyAlignment="1">
      <alignment horizontal="right" vertical="center"/>
    </xf>
    <xf numFmtId="164" fontId="1" fillId="0" borderId="1" xfId="0" applyNumberFormat="1" applyFont="1" applyBorder="1" applyAlignment="1">
      <alignment horizontal="right" vertical="center"/>
    </xf>
    <xf numFmtId="0" fontId="0" fillId="0" borderId="1" xfId="0" quotePrefix="1" applyBorder="1" applyAlignment="1">
      <alignment vertical="center" wrapText="1"/>
    </xf>
    <xf numFmtId="164" fontId="0" fillId="2" borderId="1" xfId="0" applyNumberFormat="1" applyFill="1" applyBorder="1" applyAlignment="1">
      <alignment horizontal="right" vertical="center"/>
    </xf>
    <xf numFmtId="164" fontId="0" fillId="0" borderId="1" xfId="0" applyNumberFormat="1" applyBorder="1" applyAlignment="1">
      <alignment horizontal="righ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5" fillId="0" borderId="0" xfId="0" applyFont="1"/>
    <xf numFmtId="0" fontId="0" fillId="0" borderId="1" xfId="0" quotePrefix="1" applyFont="1" applyBorder="1" applyAlignment="1">
      <alignment vertical="center" wrapText="1"/>
    </xf>
    <xf numFmtId="164" fontId="0" fillId="0" borderId="1" xfId="0" applyNumberFormat="1" applyFont="1" applyBorder="1" applyAlignment="1">
      <alignment horizontal="right" vertical="center"/>
    </xf>
    <xf numFmtId="0" fontId="0" fillId="0" borderId="1" xfId="0" quotePrefix="1" applyFont="1" applyBorder="1" applyAlignment="1">
      <alignment horizontal="left" vertical="top" wrapText="1"/>
    </xf>
    <xf numFmtId="0" fontId="0" fillId="0" borderId="1" xfId="0" quotePrefix="1" applyBorder="1" applyAlignment="1">
      <alignment horizontal="center" vertical="center" wrapText="1"/>
    </xf>
    <xf numFmtId="0" fontId="0" fillId="0" borderId="0" xfId="0" applyAlignment="1">
      <alignment vertical="center"/>
    </xf>
    <xf numFmtId="0" fontId="3" fillId="0" borderId="1" xfId="0" applyFont="1" applyBorder="1" applyAlignment="1">
      <alignment horizontal="center" wrapText="1"/>
    </xf>
    <xf numFmtId="0" fontId="3" fillId="2" borderId="1" xfId="0" applyFont="1" applyFill="1" applyBorder="1" applyAlignment="1">
      <alignment horizontal="center" wrapText="1"/>
    </xf>
    <xf numFmtId="0" fontId="3" fillId="0" borderId="1" xfId="0" applyFont="1" applyBorder="1" applyAlignment="1">
      <alignment horizontal="center"/>
    </xf>
    <xf numFmtId="0" fontId="8" fillId="0" borderId="1" xfId="0" quotePrefix="1" applyFont="1" applyBorder="1" applyAlignment="1">
      <alignment vertical="center" wrapText="1"/>
    </xf>
    <xf numFmtId="0" fontId="0" fillId="0" borderId="0" xfId="0" applyAlignment="1">
      <alignment horizontal="left" vertical="top"/>
    </xf>
    <xf numFmtId="0" fontId="5" fillId="0" borderId="0" xfId="0" applyFont="1" applyAlignment="1">
      <alignment horizontal="left"/>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2" xfId="0" quotePrefix="1" applyBorder="1" applyAlignment="1">
      <alignment horizontal="center" vertical="center" wrapText="1"/>
    </xf>
    <xf numFmtId="0" fontId="0" fillId="0" borderId="3" xfId="0" quotePrefix="1" applyBorder="1" applyAlignment="1">
      <alignment horizontal="center" vertical="center" wrapText="1"/>
    </xf>
    <xf numFmtId="0" fontId="0" fillId="0" borderId="1" xfId="0" applyBorder="1" applyAlignment="1">
      <alignment horizontal="center" vertical="center" wrapText="1"/>
    </xf>
    <xf numFmtId="49" fontId="0" fillId="0" borderId="2" xfId="0" applyNumberFormat="1" applyBorder="1" applyAlignment="1">
      <alignment horizontal="center" vertical="center" wrapText="1"/>
    </xf>
    <xf numFmtId="49" fontId="0" fillId="0" borderId="3" xfId="0" applyNumberFormat="1" applyBorder="1" applyAlignment="1">
      <alignment horizontal="center" vertical="center" wrapText="1"/>
    </xf>
    <xf numFmtId="0" fontId="4" fillId="0" borderId="0" xfId="0" applyFont="1" applyAlignment="1">
      <alignment horizontal="center"/>
    </xf>
    <xf numFmtId="0" fontId="0" fillId="0" borderId="0" xfId="0" applyAlignment="1">
      <alignment horizontal="left" vertical="center" wrapText="1"/>
    </xf>
    <xf numFmtId="0" fontId="0" fillId="0" borderId="0" xfId="0" applyAlignment="1">
      <alignment horizontal="left" vertical="center"/>
    </xf>
    <xf numFmtId="0" fontId="6" fillId="0" borderId="0" xfId="0" applyFont="1" applyAlignment="1">
      <alignment horizontal="center"/>
    </xf>
    <xf numFmtId="0" fontId="7" fillId="0" borderId="0" xfId="0" applyFont="1" applyAlignment="1">
      <alignment horizontal="center"/>
    </xf>
    <xf numFmtId="0" fontId="3" fillId="0" borderId="1" xfId="0" applyFont="1" applyBorder="1" applyAlignment="1">
      <alignment horizontal="center" vertical="center" wrapText="1"/>
    </xf>
    <xf numFmtId="0" fontId="0" fillId="2" borderId="1" xfId="0" applyFill="1" applyBorder="1" applyAlignment="1">
      <alignment horizontal="center" vertical="center" wrapText="1"/>
    </xf>
    <xf numFmtId="0" fontId="0" fillId="0" borderId="4" xfId="0" quotePrefix="1" applyBorder="1" applyAlignment="1">
      <alignment horizontal="center" vertical="center" wrapText="1"/>
    </xf>
    <xf numFmtId="0" fontId="0" fillId="0" borderId="4" xfId="0"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
  <sheetViews>
    <sheetView tabSelected="1" view="pageBreakPreview" topLeftCell="A80" zoomScaleNormal="100" zoomScaleSheetLayoutView="100" workbookViewId="0">
      <selection activeCell="A6" sqref="A6:J6"/>
    </sheetView>
  </sheetViews>
  <sheetFormatPr defaultRowHeight="12.75" x14ac:dyDescent="0.2"/>
  <cols>
    <col min="1" max="3" width="12" customWidth="1"/>
    <col min="4" max="4" width="36.7109375" customWidth="1"/>
    <col min="5" max="5" width="61.7109375" customWidth="1"/>
    <col min="6" max="6" width="26.7109375" customWidth="1"/>
    <col min="7" max="10" width="15.7109375" customWidth="1"/>
  </cols>
  <sheetData>
    <row r="1" spans="1:10" x14ac:dyDescent="0.2">
      <c r="G1" s="18"/>
      <c r="H1" s="23" t="s">
        <v>0</v>
      </c>
      <c r="I1" s="23"/>
      <c r="J1" s="23"/>
    </row>
    <row r="2" spans="1:10" ht="12.75" customHeight="1" x14ac:dyDescent="0.2">
      <c r="G2" s="33" t="s">
        <v>97</v>
      </c>
      <c r="H2" s="33"/>
      <c r="I2" s="33"/>
      <c r="J2" s="33"/>
    </row>
    <row r="3" spans="1:10" x14ac:dyDescent="0.2">
      <c r="G3" s="34" t="s">
        <v>121</v>
      </c>
      <c r="H3" s="34"/>
      <c r="I3" s="34"/>
      <c r="J3" s="34"/>
    </row>
    <row r="4" spans="1:10" x14ac:dyDescent="0.2">
      <c r="G4" s="34" t="s">
        <v>110</v>
      </c>
      <c r="H4" s="34"/>
      <c r="I4" s="34"/>
      <c r="J4" s="34"/>
    </row>
    <row r="5" spans="1:10" x14ac:dyDescent="0.2">
      <c r="G5" s="34" t="s">
        <v>178</v>
      </c>
      <c r="H5" s="34"/>
      <c r="I5" s="34"/>
      <c r="J5" s="34"/>
    </row>
    <row r="6" spans="1:10" ht="16.5" customHeight="1" x14ac:dyDescent="0.3">
      <c r="A6" s="35" t="s">
        <v>104</v>
      </c>
      <c r="B6" s="36"/>
      <c r="C6" s="36"/>
      <c r="D6" s="36"/>
      <c r="E6" s="36"/>
      <c r="F6" s="36"/>
      <c r="G6" s="36"/>
      <c r="H6" s="36"/>
      <c r="I6" s="36"/>
      <c r="J6" s="36"/>
    </row>
    <row r="7" spans="1:10" hidden="1" x14ac:dyDescent="0.2"/>
    <row r="8" spans="1:10" x14ac:dyDescent="0.2">
      <c r="A8" s="1" t="s">
        <v>1</v>
      </c>
    </row>
    <row r="9" spans="1:10" x14ac:dyDescent="0.2">
      <c r="A9" t="s">
        <v>2</v>
      </c>
      <c r="J9" s="2" t="s">
        <v>3</v>
      </c>
    </row>
    <row r="10" spans="1:10" x14ac:dyDescent="0.2">
      <c r="A10" s="37" t="s">
        <v>4</v>
      </c>
      <c r="B10" s="37" t="s">
        <v>5</v>
      </c>
      <c r="C10" s="37" t="s">
        <v>6</v>
      </c>
      <c r="D10" s="29" t="s">
        <v>7</v>
      </c>
      <c r="E10" s="29" t="s">
        <v>8</v>
      </c>
      <c r="F10" s="37" t="s">
        <v>9</v>
      </c>
      <c r="G10" s="38" t="s">
        <v>10</v>
      </c>
      <c r="H10" s="29" t="s">
        <v>11</v>
      </c>
      <c r="I10" s="29" t="s">
        <v>12</v>
      </c>
      <c r="J10" s="29"/>
    </row>
    <row r="11" spans="1:10" ht="68.25" customHeight="1" x14ac:dyDescent="0.2">
      <c r="A11" s="29"/>
      <c r="B11" s="29"/>
      <c r="C11" s="29"/>
      <c r="D11" s="29"/>
      <c r="E11" s="29"/>
      <c r="F11" s="29"/>
      <c r="G11" s="38"/>
      <c r="H11" s="29"/>
      <c r="I11" s="3" t="s">
        <v>13</v>
      </c>
      <c r="J11" s="3" t="s">
        <v>14</v>
      </c>
    </row>
    <row r="12" spans="1:10" ht="12.75" customHeight="1" x14ac:dyDescent="0.2">
      <c r="A12" s="19">
        <v>1</v>
      </c>
      <c r="B12" s="19">
        <v>2</v>
      </c>
      <c r="C12" s="19">
        <v>3</v>
      </c>
      <c r="D12" s="19">
        <v>4</v>
      </c>
      <c r="E12" s="19">
        <v>5</v>
      </c>
      <c r="F12" s="19">
        <v>6</v>
      </c>
      <c r="G12" s="20">
        <v>7</v>
      </c>
      <c r="H12" s="19">
        <v>8</v>
      </c>
      <c r="I12" s="21">
        <v>9</v>
      </c>
      <c r="J12" s="21">
        <v>10</v>
      </c>
    </row>
    <row r="13" spans="1:10" ht="16.5" customHeight="1" x14ac:dyDescent="0.2">
      <c r="A13" s="4" t="s">
        <v>15</v>
      </c>
      <c r="B13" s="4" t="s">
        <v>16</v>
      </c>
      <c r="C13" s="4" t="s">
        <v>16</v>
      </c>
      <c r="D13" s="5" t="s">
        <v>17</v>
      </c>
      <c r="E13" s="5" t="s">
        <v>16</v>
      </c>
      <c r="F13" s="5" t="s">
        <v>16</v>
      </c>
      <c r="G13" s="6">
        <f>G14</f>
        <v>20105985</v>
      </c>
      <c r="H13" s="6">
        <f t="shared" ref="H13:J13" si="0">H14</f>
        <v>17742228</v>
      </c>
      <c r="I13" s="6">
        <f t="shared" si="0"/>
        <v>2363757</v>
      </c>
      <c r="J13" s="6">
        <f t="shared" si="0"/>
        <v>2327957</v>
      </c>
    </row>
    <row r="14" spans="1:10" ht="15" customHeight="1" x14ac:dyDescent="0.2">
      <c r="A14" s="4" t="s">
        <v>18</v>
      </c>
      <c r="B14" s="4" t="s">
        <v>16</v>
      </c>
      <c r="C14" s="4" t="s">
        <v>16</v>
      </c>
      <c r="D14" s="5" t="s">
        <v>17</v>
      </c>
      <c r="E14" s="5" t="s">
        <v>16</v>
      </c>
      <c r="F14" s="5" t="s">
        <v>16</v>
      </c>
      <c r="G14" s="6">
        <f>G15+G17+G19+G21+G23+G25+G27+G31+G33+G35+G37+G29</f>
        <v>20105985</v>
      </c>
      <c r="H14" s="6">
        <f t="shared" ref="H14:J14" si="1">H15+H17+H19+H21+H23+H25+H27+H31+H33+H35+H37+H29</f>
        <v>17742228</v>
      </c>
      <c r="I14" s="6">
        <f t="shared" si="1"/>
        <v>2363757</v>
      </c>
      <c r="J14" s="6">
        <f t="shared" si="1"/>
        <v>2327957</v>
      </c>
    </row>
    <row r="15" spans="1:10" ht="37.5" customHeight="1" x14ac:dyDescent="0.2">
      <c r="A15" s="25" t="s">
        <v>19</v>
      </c>
      <c r="B15" s="25" t="s">
        <v>20</v>
      </c>
      <c r="C15" s="25" t="s">
        <v>21</v>
      </c>
      <c r="D15" s="27" t="s">
        <v>22</v>
      </c>
      <c r="E15" s="5" t="s">
        <v>23</v>
      </c>
      <c r="F15" s="5" t="s">
        <v>24</v>
      </c>
      <c r="G15" s="6">
        <f>G16</f>
        <v>258885</v>
      </c>
      <c r="H15" s="6">
        <f t="shared" ref="H15:J15" si="2">H16</f>
        <v>258885</v>
      </c>
      <c r="I15" s="6">
        <f t="shared" si="2"/>
        <v>0</v>
      </c>
      <c r="J15" s="6">
        <f t="shared" si="2"/>
        <v>0</v>
      </c>
    </row>
    <row r="16" spans="1:10" ht="69.75" customHeight="1" x14ac:dyDescent="0.2">
      <c r="A16" s="26"/>
      <c r="B16" s="26"/>
      <c r="C16" s="26"/>
      <c r="D16" s="28"/>
      <c r="E16" s="8" t="s">
        <v>170</v>
      </c>
      <c r="F16" s="8"/>
      <c r="G16" s="9">
        <f>H16</f>
        <v>258885</v>
      </c>
      <c r="H16" s="10">
        <f>200000+6483+41800+10602</f>
        <v>258885</v>
      </c>
      <c r="I16" s="10"/>
      <c r="J16" s="10"/>
    </row>
    <row r="17" spans="1:10" ht="46.5" customHeight="1" x14ac:dyDescent="0.2">
      <c r="A17" s="25" t="s">
        <v>25</v>
      </c>
      <c r="B17" s="25">
        <v>6020</v>
      </c>
      <c r="C17" s="25" t="s">
        <v>21</v>
      </c>
      <c r="D17" s="27" t="s">
        <v>26</v>
      </c>
      <c r="E17" s="5" t="s">
        <v>27</v>
      </c>
      <c r="F17" s="5" t="s">
        <v>28</v>
      </c>
      <c r="G17" s="6">
        <f>G18</f>
        <v>4079976</v>
      </c>
      <c r="H17" s="6">
        <f t="shared" ref="H17:J17" si="3">H18</f>
        <v>4079976</v>
      </c>
      <c r="I17" s="6">
        <f t="shared" si="3"/>
        <v>0</v>
      </c>
      <c r="J17" s="6">
        <f t="shared" si="3"/>
        <v>0</v>
      </c>
    </row>
    <row r="18" spans="1:10" ht="45" customHeight="1" x14ac:dyDescent="0.2">
      <c r="A18" s="26"/>
      <c r="B18" s="26"/>
      <c r="C18" s="26"/>
      <c r="D18" s="28"/>
      <c r="E18" s="17" t="s">
        <v>173</v>
      </c>
      <c r="F18" s="8"/>
      <c r="G18" s="9">
        <f>H18+I18</f>
        <v>4079976</v>
      </c>
      <c r="H18" s="10">
        <f>2029913+1829091+220972</f>
        <v>4079976</v>
      </c>
      <c r="I18" s="10"/>
      <c r="J18" s="10"/>
    </row>
    <row r="19" spans="1:10" ht="37.5" customHeight="1" x14ac:dyDescent="0.2">
      <c r="A19" s="30" t="s">
        <v>25</v>
      </c>
      <c r="B19" s="30">
        <v>6020</v>
      </c>
      <c r="C19" s="30" t="s">
        <v>21</v>
      </c>
      <c r="D19" s="27" t="s">
        <v>26</v>
      </c>
      <c r="E19" s="5" t="s">
        <v>122</v>
      </c>
      <c r="F19" s="5" t="s">
        <v>123</v>
      </c>
      <c r="G19" s="9">
        <f>G20</f>
        <v>1788785</v>
      </c>
      <c r="H19" s="9">
        <f t="shared" ref="H19:J19" si="4">H20</f>
        <v>1492717</v>
      </c>
      <c r="I19" s="9">
        <f t="shared" si="4"/>
        <v>296068</v>
      </c>
      <c r="J19" s="9">
        <f t="shared" si="4"/>
        <v>296068</v>
      </c>
    </row>
    <row r="20" spans="1:10" ht="80.25" customHeight="1" x14ac:dyDescent="0.2">
      <c r="A20" s="31"/>
      <c r="B20" s="31"/>
      <c r="C20" s="31"/>
      <c r="D20" s="28"/>
      <c r="E20" s="8" t="s">
        <v>174</v>
      </c>
      <c r="F20" s="8"/>
      <c r="G20" s="9">
        <f>H20+I20</f>
        <v>1788785</v>
      </c>
      <c r="H20" s="10">
        <f>347998-58470+1036349+44198+23520+99122</f>
        <v>1492717</v>
      </c>
      <c r="I20" s="10">
        <f>172470+99998+23600</f>
        <v>296068</v>
      </c>
      <c r="J20" s="10">
        <f>172470+99998+23600</f>
        <v>296068</v>
      </c>
    </row>
    <row r="21" spans="1:10" ht="54.75" customHeight="1" x14ac:dyDescent="0.2">
      <c r="A21" s="25" t="s">
        <v>29</v>
      </c>
      <c r="B21" s="25" t="s">
        <v>30</v>
      </c>
      <c r="C21" s="25" t="s">
        <v>21</v>
      </c>
      <c r="D21" s="27" t="s">
        <v>31</v>
      </c>
      <c r="E21" s="5" t="s">
        <v>124</v>
      </c>
      <c r="F21" s="5" t="s">
        <v>28</v>
      </c>
      <c r="G21" s="6">
        <f>G22</f>
        <v>2332174</v>
      </c>
      <c r="H21" s="6">
        <f t="shared" ref="H21:J21" si="5">H22</f>
        <v>2266174</v>
      </c>
      <c r="I21" s="6">
        <f t="shared" si="5"/>
        <v>66000</v>
      </c>
      <c r="J21" s="6">
        <f t="shared" si="5"/>
        <v>66000</v>
      </c>
    </row>
    <row r="22" spans="1:10" ht="57" customHeight="1" x14ac:dyDescent="0.2">
      <c r="A22" s="26"/>
      <c r="B22" s="26"/>
      <c r="C22" s="26"/>
      <c r="D22" s="28"/>
      <c r="E22" s="14" t="s">
        <v>175</v>
      </c>
      <c r="F22" s="5"/>
      <c r="G22" s="9">
        <f>H22+I22</f>
        <v>2332174</v>
      </c>
      <c r="H22" s="10">
        <f>1071880+89648+32876+408316+101559+436214+36030+36000+53651</f>
        <v>2266174</v>
      </c>
      <c r="I22" s="10">
        <v>66000</v>
      </c>
      <c r="J22" s="10">
        <v>66000</v>
      </c>
    </row>
    <row r="23" spans="1:10" ht="45.75" customHeight="1" x14ac:dyDescent="0.2">
      <c r="A23" s="30" t="s">
        <v>125</v>
      </c>
      <c r="B23" s="25">
        <v>6071</v>
      </c>
      <c r="C23" s="30" t="s">
        <v>127</v>
      </c>
      <c r="D23" s="27" t="s">
        <v>126</v>
      </c>
      <c r="E23" s="5" t="s">
        <v>122</v>
      </c>
      <c r="F23" s="5" t="s">
        <v>123</v>
      </c>
      <c r="G23" s="9">
        <f>G24</f>
        <v>3233978</v>
      </c>
      <c r="H23" s="9">
        <f>H24</f>
        <v>3233978</v>
      </c>
      <c r="I23" s="9">
        <f t="shared" ref="I23:J23" si="6">I24</f>
        <v>0</v>
      </c>
      <c r="J23" s="9">
        <f t="shared" si="6"/>
        <v>0</v>
      </c>
    </row>
    <row r="24" spans="1:10" ht="49.5" customHeight="1" x14ac:dyDescent="0.2">
      <c r="A24" s="31"/>
      <c r="B24" s="26"/>
      <c r="C24" s="31"/>
      <c r="D24" s="28"/>
      <c r="E24" s="14" t="s">
        <v>161</v>
      </c>
      <c r="F24" s="5"/>
      <c r="G24" s="9">
        <f>H24</f>
        <v>3233978</v>
      </c>
      <c r="H24" s="10">
        <f>477658+288763+377365+421832+378462+473462+422427+394009</f>
        <v>3233978</v>
      </c>
      <c r="I24" s="10"/>
      <c r="J24" s="10"/>
    </row>
    <row r="25" spans="1:10" ht="39" customHeight="1" x14ac:dyDescent="0.2">
      <c r="A25" s="25" t="s">
        <v>32</v>
      </c>
      <c r="B25" s="25" t="s">
        <v>33</v>
      </c>
      <c r="C25" s="25" t="s">
        <v>34</v>
      </c>
      <c r="D25" s="27" t="s">
        <v>35</v>
      </c>
      <c r="E25" s="5" t="s">
        <v>149</v>
      </c>
      <c r="F25" s="5" t="s">
        <v>37</v>
      </c>
      <c r="G25" s="6">
        <f>G26</f>
        <v>1295000</v>
      </c>
      <c r="H25" s="6">
        <f t="shared" ref="H25:J25" si="7">H26</f>
        <v>1295000</v>
      </c>
      <c r="I25" s="6">
        <f t="shared" si="7"/>
        <v>0</v>
      </c>
      <c r="J25" s="6">
        <f t="shared" si="7"/>
        <v>0</v>
      </c>
    </row>
    <row r="26" spans="1:10" ht="54" customHeight="1" x14ac:dyDescent="0.2">
      <c r="A26" s="26"/>
      <c r="B26" s="26"/>
      <c r="C26" s="26"/>
      <c r="D26" s="28"/>
      <c r="E26" s="8" t="s">
        <v>105</v>
      </c>
      <c r="F26" s="8"/>
      <c r="G26" s="9">
        <f>H26</f>
        <v>1295000</v>
      </c>
      <c r="H26" s="10">
        <f>1000000+240000+17000+45164-7164</f>
        <v>1295000</v>
      </c>
      <c r="I26" s="10"/>
      <c r="J26" s="10"/>
    </row>
    <row r="27" spans="1:10" ht="36.75" customHeight="1" x14ac:dyDescent="0.2">
      <c r="A27" s="30" t="s">
        <v>133</v>
      </c>
      <c r="B27" s="25">
        <v>7330</v>
      </c>
      <c r="C27" s="30" t="s">
        <v>134</v>
      </c>
      <c r="D27" s="27" t="s">
        <v>135</v>
      </c>
      <c r="E27" s="5" t="s">
        <v>149</v>
      </c>
      <c r="F27" s="5" t="s">
        <v>37</v>
      </c>
      <c r="G27" s="9">
        <f>G28</f>
        <v>1883139</v>
      </c>
      <c r="H27" s="9">
        <f t="shared" ref="H27:J27" si="8">H28</f>
        <v>0</v>
      </c>
      <c r="I27" s="9">
        <f t="shared" si="8"/>
        <v>1883139</v>
      </c>
      <c r="J27" s="9">
        <f t="shared" si="8"/>
        <v>1883139</v>
      </c>
    </row>
    <row r="28" spans="1:10" ht="42" customHeight="1" x14ac:dyDescent="0.2">
      <c r="A28" s="31"/>
      <c r="B28" s="26"/>
      <c r="C28" s="31"/>
      <c r="D28" s="28"/>
      <c r="E28" s="8" t="s">
        <v>136</v>
      </c>
      <c r="F28" s="8"/>
      <c r="G28" s="9">
        <f>H28+I28</f>
        <v>1883139</v>
      </c>
      <c r="H28" s="10"/>
      <c r="I28" s="10">
        <v>1883139</v>
      </c>
      <c r="J28" s="10">
        <v>1883139</v>
      </c>
    </row>
    <row r="29" spans="1:10" ht="42" customHeight="1" x14ac:dyDescent="0.2">
      <c r="A29" s="30" t="s">
        <v>147</v>
      </c>
      <c r="B29" s="25">
        <v>7370</v>
      </c>
      <c r="C29" s="30" t="s">
        <v>139</v>
      </c>
      <c r="D29" s="27" t="s">
        <v>148</v>
      </c>
      <c r="E29" s="5" t="s">
        <v>149</v>
      </c>
      <c r="F29" s="5" t="s">
        <v>37</v>
      </c>
      <c r="G29" s="6">
        <f>G30</f>
        <v>397804</v>
      </c>
      <c r="H29" s="6">
        <f t="shared" ref="H29:J29" si="9">H30</f>
        <v>378604</v>
      </c>
      <c r="I29" s="6">
        <f t="shared" si="9"/>
        <v>19200</v>
      </c>
      <c r="J29" s="6">
        <f t="shared" si="9"/>
        <v>19200</v>
      </c>
    </row>
    <row r="30" spans="1:10" ht="88.5" customHeight="1" x14ac:dyDescent="0.2">
      <c r="A30" s="31"/>
      <c r="B30" s="26"/>
      <c r="C30" s="31"/>
      <c r="D30" s="28"/>
      <c r="E30" s="8" t="s">
        <v>168</v>
      </c>
      <c r="F30" s="8"/>
      <c r="G30" s="9">
        <f>H30+I30</f>
        <v>397804</v>
      </c>
      <c r="H30" s="10">
        <f>255265+44317+64564+14458</f>
        <v>378604</v>
      </c>
      <c r="I30" s="10">
        <v>19200</v>
      </c>
      <c r="J30" s="10">
        <v>19200</v>
      </c>
    </row>
    <row r="31" spans="1:10" ht="36.75" customHeight="1" x14ac:dyDescent="0.2">
      <c r="A31" s="30" t="s">
        <v>137</v>
      </c>
      <c r="B31" s="30" t="s">
        <v>138</v>
      </c>
      <c r="C31" s="30" t="s">
        <v>139</v>
      </c>
      <c r="D31" s="27" t="s">
        <v>140</v>
      </c>
      <c r="E31" s="5" t="s">
        <v>36</v>
      </c>
      <c r="F31" s="8" t="s">
        <v>37</v>
      </c>
      <c r="G31" s="9">
        <f>G32</f>
        <v>45750</v>
      </c>
      <c r="H31" s="9">
        <f t="shared" ref="H31:J31" si="10">H32</f>
        <v>0</v>
      </c>
      <c r="I31" s="9">
        <f t="shared" si="10"/>
        <v>45750</v>
      </c>
      <c r="J31" s="9">
        <f t="shared" si="10"/>
        <v>45750</v>
      </c>
    </row>
    <row r="32" spans="1:10" ht="41.25" customHeight="1" x14ac:dyDescent="0.2">
      <c r="A32" s="31"/>
      <c r="B32" s="31"/>
      <c r="C32" s="31"/>
      <c r="D32" s="28"/>
      <c r="E32" s="8" t="s">
        <v>141</v>
      </c>
      <c r="F32" s="8"/>
      <c r="G32" s="9">
        <f>H32+I32</f>
        <v>45750</v>
      </c>
      <c r="H32" s="10"/>
      <c r="I32" s="10">
        <f>8500+8500+28750</f>
        <v>45750</v>
      </c>
      <c r="J32" s="10">
        <f>8500+8500+28750</f>
        <v>45750</v>
      </c>
    </row>
    <row r="33" spans="1:10" ht="44.25" customHeight="1" x14ac:dyDescent="0.2">
      <c r="A33" s="25" t="s">
        <v>38</v>
      </c>
      <c r="B33" s="25" t="s">
        <v>39</v>
      </c>
      <c r="C33" s="25" t="s">
        <v>40</v>
      </c>
      <c r="D33" s="27" t="s">
        <v>41</v>
      </c>
      <c r="E33" s="5" t="s">
        <v>42</v>
      </c>
      <c r="F33" s="5" t="s">
        <v>43</v>
      </c>
      <c r="G33" s="6">
        <f>G34</f>
        <v>43200</v>
      </c>
      <c r="H33" s="6">
        <f t="shared" ref="H33:J33" si="11">H34</f>
        <v>43200</v>
      </c>
      <c r="I33" s="6">
        <f t="shared" si="11"/>
        <v>0</v>
      </c>
      <c r="J33" s="6">
        <f t="shared" si="11"/>
        <v>0</v>
      </c>
    </row>
    <row r="34" spans="1:10" ht="24.75" customHeight="1" x14ac:dyDescent="0.2">
      <c r="A34" s="26"/>
      <c r="B34" s="26"/>
      <c r="C34" s="26"/>
      <c r="D34" s="28"/>
      <c r="E34" s="8" t="s">
        <v>107</v>
      </c>
      <c r="F34" s="8"/>
      <c r="G34" s="9">
        <f t="shared" ref="G34:G38" si="12">H34+I34</f>
        <v>43200</v>
      </c>
      <c r="H34" s="10">
        <v>43200</v>
      </c>
      <c r="I34" s="10"/>
      <c r="J34" s="10"/>
    </row>
    <row r="35" spans="1:10" ht="44.25" customHeight="1" x14ac:dyDescent="0.2">
      <c r="A35" s="25" t="s">
        <v>44</v>
      </c>
      <c r="B35" s="25" t="s">
        <v>45</v>
      </c>
      <c r="C35" s="25" t="s">
        <v>40</v>
      </c>
      <c r="D35" s="27" t="s">
        <v>46</v>
      </c>
      <c r="E35" s="5" t="s">
        <v>42</v>
      </c>
      <c r="F35" s="5" t="s">
        <v>43</v>
      </c>
      <c r="G35" s="6">
        <f>G36</f>
        <v>4711494</v>
      </c>
      <c r="H35" s="6">
        <f t="shared" ref="H35:J35" si="13">H36</f>
        <v>4693694</v>
      </c>
      <c r="I35" s="6">
        <f t="shared" si="13"/>
        <v>17800</v>
      </c>
      <c r="J35" s="6">
        <f t="shared" si="13"/>
        <v>17800</v>
      </c>
    </row>
    <row r="36" spans="1:10" ht="29.25" customHeight="1" x14ac:dyDescent="0.2">
      <c r="A36" s="26"/>
      <c r="B36" s="26"/>
      <c r="C36" s="26"/>
      <c r="D36" s="28"/>
      <c r="E36" s="8" t="s">
        <v>106</v>
      </c>
      <c r="F36" s="8"/>
      <c r="G36" s="9">
        <f t="shared" si="12"/>
        <v>4711494</v>
      </c>
      <c r="H36" s="10">
        <f>4595000+53880+44814</f>
        <v>4693694</v>
      </c>
      <c r="I36" s="10">
        <v>17800</v>
      </c>
      <c r="J36" s="10">
        <v>17800</v>
      </c>
    </row>
    <row r="37" spans="1:10" ht="42" customHeight="1" x14ac:dyDescent="0.2">
      <c r="A37" s="25" t="s">
        <v>47</v>
      </c>
      <c r="B37" s="25" t="s">
        <v>48</v>
      </c>
      <c r="C37" s="25" t="s">
        <v>49</v>
      </c>
      <c r="D37" s="27" t="s">
        <v>50</v>
      </c>
      <c r="E37" s="5" t="s">
        <v>51</v>
      </c>
      <c r="F37" s="5" t="s">
        <v>52</v>
      </c>
      <c r="G37" s="6">
        <f>G38</f>
        <v>35800</v>
      </c>
      <c r="H37" s="6">
        <f t="shared" ref="H37:J37" si="14">H38</f>
        <v>0</v>
      </c>
      <c r="I37" s="6">
        <f t="shared" si="14"/>
        <v>35800</v>
      </c>
      <c r="J37" s="6">
        <f t="shared" si="14"/>
        <v>0</v>
      </c>
    </row>
    <row r="38" spans="1:10" ht="27" customHeight="1" x14ac:dyDescent="0.2">
      <c r="A38" s="26"/>
      <c r="B38" s="26"/>
      <c r="C38" s="26"/>
      <c r="D38" s="28"/>
      <c r="E38" s="16" t="s">
        <v>108</v>
      </c>
      <c r="F38" s="5"/>
      <c r="G38" s="9">
        <f t="shared" si="12"/>
        <v>35800</v>
      </c>
      <c r="H38" s="10"/>
      <c r="I38" s="10">
        <v>35800</v>
      </c>
      <c r="J38" s="10"/>
    </row>
    <row r="39" spans="1:10" ht="28.5" customHeight="1" x14ac:dyDescent="0.2">
      <c r="A39" s="4" t="s">
        <v>53</v>
      </c>
      <c r="B39" s="4" t="s">
        <v>16</v>
      </c>
      <c r="C39" s="4" t="s">
        <v>16</v>
      </c>
      <c r="D39" s="5" t="s">
        <v>159</v>
      </c>
      <c r="E39" s="5" t="s">
        <v>16</v>
      </c>
      <c r="F39" s="5" t="s">
        <v>16</v>
      </c>
      <c r="G39" s="6">
        <f>G40</f>
        <v>4075293</v>
      </c>
      <c r="H39" s="6">
        <f t="shared" ref="H39:J39" si="15">H40</f>
        <v>3975493</v>
      </c>
      <c r="I39" s="6">
        <f t="shared" si="15"/>
        <v>99800</v>
      </c>
      <c r="J39" s="6">
        <f t="shared" si="15"/>
        <v>99800</v>
      </c>
    </row>
    <row r="40" spans="1:10" ht="28.5" customHeight="1" x14ac:dyDescent="0.2">
      <c r="A40" s="4" t="s">
        <v>54</v>
      </c>
      <c r="B40" s="4" t="s">
        <v>16</v>
      </c>
      <c r="C40" s="4" t="s">
        <v>16</v>
      </c>
      <c r="D40" s="5" t="s">
        <v>160</v>
      </c>
      <c r="E40" s="5" t="s">
        <v>16</v>
      </c>
      <c r="F40" s="5" t="s">
        <v>16</v>
      </c>
      <c r="G40" s="6">
        <f>H40+I40</f>
        <v>4075293</v>
      </c>
      <c r="H40" s="6">
        <f>H41+H43+H45+H47+H51+H49</f>
        <v>3975493</v>
      </c>
      <c r="I40" s="6">
        <f t="shared" ref="I40:J40" si="16">I41+I43+I45+I47+I51+I49</f>
        <v>99800</v>
      </c>
      <c r="J40" s="6">
        <f t="shared" si="16"/>
        <v>99800</v>
      </c>
    </row>
    <row r="41" spans="1:10" ht="39" customHeight="1" x14ac:dyDescent="0.2">
      <c r="A41" s="25" t="s">
        <v>55</v>
      </c>
      <c r="B41" s="25" t="s">
        <v>56</v>
      </c>
      <c r="C41" s="25" t="s">
        <v>57</v>
      </c>
      <c r="D41" s="27" t="s">
        <v>58</v>
      </c>
      <c r="E41" s="5" t="s">
        <v>36</v>
      </c>
      <c r="F41" s="5" t="s">
        <v>37</v>
      </c>
      <c r="G41" s="6">
        <f>G42</f>
        <v>3758885</v>
      </c>
      <c r="H41" s="6">
        <f t="shared" ref="H41:J41" si="17">H42</f>
        <v>3758885</v>
      </c>
      <c r="I41" s="6">
        <f t="shared" si="17"/>
        <v>0</v>
      </c>
      <c r="J41" s="6">
        <f t="shared" si="17"/>
        <v>0</v>
      </c>
    </row>
    <row r="42" spans="1:10" ht="23.25" customHeight="1" x14ac:dyDescent="0.2">
      <c r="A42" s="26"/>
      <c r="B42" s="26"/>
      <c r="C42" s="26"/>
      <c r="D42" s="28"/>
      <c r="E42" s="8" t="s">
        <v>109</v>
      </c>
      <c r="F42" s="8"/>
      <c r="G42" s="9">
        <f>H42+I42</f>
        <v>3758885</v>
      </c>
      <c r="H42" s="10">
        <v>3758885</v>
      </c>
      <c r="I42" s="10"/>
      <c r="J42" s="10"/>
    </row>
    <row r="43" spans="1:10" ht="37.5" customHeight="1" x14ac:dyDescent="0.2">
      <c r="A43" s="25" t="s">
        <v>59</v>
      </c>
      <c r="B43" s="25" t="s">
        <v>60</v>
      </c>
      <c r="C43" s="25" t="s">
        <v>57</v>
      </c>
      <c r="D43" s="27" t="s">
        <v>61</v>
      </c>
      <c r="E43" s="5" t="s">
        <v>62</v>
      </c>
      <c r="F43" s="5" t="s">
        <v>63</v>
      </c>
      <c r="G43" s="6">
        <f>G44</f>
        <v>126224</v>
      </c>
      <c r="H43" s="6">
        <f t="shared" ref="H43:J43" si="18">H44</f>
        <v>126224</v>
      </c>
      <c r="I43" s="6">
        <f t="shared" si="18"/>
        <v>0</v>
      </c>
      <c r="J43" s="6">
        <f t="shared" si="18"/>
        <v>0</v>
      </c>
    </row>
    <row r="44" spans="1:10" ht="18.75" customHeight="1" x14ac:dyDescent="0.2">
      <c r="A44" s="26"/>
      <c r="B44" s="26"/>
      <c r="C44" s="26"/>
      <c r="D44" s="28"/>
      <c r="E44" s="8" t="s">
        <v>111</v>
      </c>
      <c r="F44" s="8"/>
      <c r="G44" s="9">
        <f>H44+I44</f>
        <v>126224</v>
      </c>
      <c r="H44" s="10">
        <f>40860+85364</f>
        <v>126224</v>
      </c>
      <c r="I44" s="10"/>
      <c r="J44" s="10"/>
    </row>
    <row r="45" spans="1:10" ht="42.75" customHeight="1" x14ac:dyDescent="0.2">
      <c r="A45" s="30" t="s">
        <v>59</v>
      </c>
      <c r="B45" s="25">
        <v>1142</v>
      </c>
      <c r="C45" s="30" t="s">
        <v>57</v>
      </c>
      <c r="D45" s="27" t="s">
        <v>61</v>
      </c>
      <c r="E45" s="5" t="s">
        <v>142</v>
      </c>
      <c r="F45" s="5" t="s">
        <v>144</v>
      </c>
      <c r="G45" s="6">
        <f>G46</f>
        <v>10860</v>
      </c>
      <c r="H45" s="6">
        <f t="shared" ref="H45:J45" si="19">H46</f>
        <v>10860</v>
      </c>
      <c r="I45" s="9">
        <f t="shared" si="19"/>
        <v>0</v>
      </c>
      <c r="J45" s="9">
        <f t="shared" si="19"/>
        <v>0</v>
      </c>
    </row>
    <row r="46" spans="1:10" ht="30.75" customHeight="1" x14ac:dyDescent="0.2">
      <c r="A46" s="31"/>
      <c r="B46" s="26"/>
      <c r="C46" s="31"/>
      <c r="D46" s="28"/>
      <c r="E46" s="8" t="s">
        <v>143</v>
      </c>
      <c r="F46" s="8"/>
      <c r="G46" s="9">
        <f>H46+I46</f>
        <v>10860</v>
      </c>
      <c r="H46" s="10">
        <v>10860</v>
      </c>
      <c r="I46" s="10"/>
      <c r="J46" s="10"/>
    </row>
    <row r="47" spans="1:10" ht="38.25" customHeight="1" x14ac:dyDescent="0.2">
      <c r="A47" s="30" t="s">
        <v>59</v>
      </c>
      <c r="B47" s="25">
        <v>1142</v>
      </c>
      <c r="C47" s="30" t="s">
        <v>57</v>
      </c>
      <c r="D47" s="27" t="s">
        <v>61</v>
      </c>
      <c r="E47" s="5" t="s">
        <v>153</v>
      </c>
      <c r="F47" s="5" t="s">
        <v>154</v>
      </c>
      <c r="G47" s="6">
        <f>H47+I47</f>
        <v>68024</v>
      </c>
      <c r="H47" s="7">
        <f>H48</f>
        <v>68024</v>
      </c>
      <c r="I47" s="7"/>
      <c r="J47" s="7"/>
    </row>
    <row r="48" spans="1:10" ht="16.5" customHeight="1" x14ac:dyDescent="0.2">
      <c r="A48" s="31"/>
      <c r="B48" s="26"/>
      <c r="C48" s="31"/>
      <c r="D48" s="28"/>
      <c r="E48" s="8" t="s">
        <v>156</v>
      </c>
      <c r="F48" s="8"/>
      <c r="G48" s="9">
        <f>H48+I48</f>
        <v>68024</v>
      </c>
      <c r="H48" s="10">
        <v>68024</v>
      </c>
      <c r="I48" s="10"/>
      <c r="J48" s="10"/>
    </row>
    <row r="49" spans="1:10" ht="40.5" customHeight="1" x14ac:dyDescent="0.2">
      <c r="A49" s="30" t="s">
        <v>165</v>
      </c>
      <c r="B49" s="25">
        <v>1300</v>
      </c>
      <c r="C49" s="30" t="s">
        <v>57</v>
      </c>
      <c r="D49" s="27" t="s">
        <v>166</v>
      </c>
      <c r="E49" s="5" t="s">
        <v>163</v>
      </c>
      <c r="F49" s="5" t="s">
        <v>164</v>
      </c>
      <c r="G49" s="6">
        <f>H49+I49</f>
        <v>99800</v>
      </c>
      <c r="H49" s="7"/>
      <c r="I49" s="7">
        <v>99800</v>
      </c>
      <c r="J49" s="7">
        <v>99800</v>
      </c>
    </row>
    <row r="50" spans="1:10" ht="53.25" customHeight="1" x14ac:dyDescent="0.2">
      <c r="A50" s="31"/>
      <c r="B50" s="26"/>
      <c r="C50" s="31"/>
      <c r="D50" s="28"/>
      <c r="E50" s="8" t="s">
        <v>167</v>
      </c>
      <c r="F50" s="8"/>
      <c r="G50" s="9">
        <f>H50+I50</f>
        <v>99800</v>
      </c>
      <c r="H50" s="10"/>
      <c r="I50" s="10">
        <v>99800</v>
      </c>
      <c r="J50" s="10">
        <v>99800</v>
      </c>
    </row>
    <row r="51" spans="1:10" ht="35.25" customHeight="1" x14ac:dyDescent="0.2">
      <c r="A51" s="30" t="s">
        <v>150</v>
      </c>
      <c r="B51" s="25">
        <v>4082</v>
      </c>
      <c r="C51" s="30" t="s">
        <v>151</v>
      </c>
      <c r="D51" s="27" t="s">
        <v>152</v>
      </c>
      <c r="E51" s="5" t="s">
        <v>155</v>
      </c>
      <c r="F51" s="8" t="s">
        <v>158</v>
      </c>
      <c r="G51" s="6">
        <f>G52</f>
        <v>11500</v>
      </c>
      <c r="H51" s="6">
        <f t="shared" ref="H51:J51" si="20">H52</f>
        <v>11500</v>
      </c>
      <c r="I51" s="6">
        <f t="shared" si="20"/>
        <v>0</v>
      </c>
      <c r="J51" s="6">
        <f t="shared" si="20"/>
        <v>0</v>
      </c>
    </row>
    <row r="52" spans="1:10" ht="22.5" customHeight="1" x14ac:dyDescent="0.2">
      <c r="A52" s="31"/>
      <c r="B52" s="26"/>
      <c r="C52" s="31"/>
      <c r="D52" s="28"/>
      <c r="E52" s="8" t="s">
        <v>157</v>
      </c>
      <c r="F52" s="8"/>
      <c r="G52" s="9">
        <f>H52+I52</f>
        <v>11500</v>
      </c>
      <c r="H52" s="10">
        <v>11500</v>
      </c>
      <c r="I52" s="10"/>
      <c r="J52" s="10"/>
    </row>
    <row r="53" spans="1:10" ht="24" customHeight="1" x14ac:dyDescent="0.2">
      <c r="A53" s="4" t="s">
        <v>64</v>
      </c>
      <c r="B53" s="4" t="s">
        <v>16</v>
      </c>
      <c r="C53" s="4" t="s">
        <v>16</v>
      </c>
      <c r="D53" s="5" t="s">
        <v>65</v>
      </c>
      <c r="E53" s="5" t="s">
        <v>16</v>
      </c>
      <c r="F53" s="5" t="s">
        <v>16</v>
      </c>
      <c r="G53" s="6">
        <f>G54</f>
        <v>6306204</v>
      </c>
      <c r="H53" s="6">
        <f t="shared" ref="H53:J53" si="21">H54</f>
        <v>6306204</v>
      </c>
      <c r="I53" s="6">
        <f t="shared" si="21"/>
        <v>0</v>
      </c>
      <c r="J53" s="6">
        <f t="shared" si="21"/>
        <v>0</v>
      </c>
    </row>
    <row r="54" spans="1:10" ht="25.5" customHeight="1" x14ac:dyDescent="0.2">
      <c r="A54" s="4" t="s">
        <v>66</v>
      </c>
      <c r="B54" s="4" t="s">
        <v>16</v>
      </c>
      <c r="C54" s="4" t="s">
        <v>16</v>
      </c>
      <c r="D54" s="5" t="s">
        <v>65</v>
      </c>
      <c r="E54" s="5" t="s">
        <v>16</v>
      </c>
      <c r="F54" s="5" t="s">
        <v>16</v>
      </c>
      <c r="G54" s="6">
        <f>G55+G59+G61+G63+G65</f>
        <v>6306204</v>
      </c>
      <c r="H54" s="6">
        <f t="shared" ref="H54:J54" si="22">H55+H59+H61+H63+H65</f>
        <v>6306204</v>
      </c>
      <c r="I54" s="6">
        <f t="shared" si="22"/>
        <v>0</v>
      </c>
      <c r="J54" s="6">
        <f t="shared" si="22"/>
        <v>0</v>
      </c>
    </row>
    <row r="55" spans="1:10" ht="39.75" customHeight="1" x14ac:dyDescent="0.2">
      <c r="A55" s="25" t="s">
        <v>67</v>
      </c>
      <c r="B55" s="25" t="s">
        <v>68</v>
      </c>
      <c r="C55" s="25" t="s">
        <v>69</v>
      </c>
      <c r="D55" s="27" t="s">
        <v>70</v>
      </c>
      <c r="E55" s="5" t="s">
        <v>71</v>
      </c>
      <c r="F55" s="5" t="s">
        <v>72</v>
      </c>
      <c r="G55" s="6">
        <f>G56</f>
        <v>11600</v>
      </c>
      <c r="H55" s="6">
        <f t="shared" ref="H55:J55" si="23">H56</f>
        <v>11600</v>
      </c>
      <c r="I55" s="6">
        <f t="shared" si="23"/>
        <v>0</v>
      </c>
      <c r="J55" s="6">
        <f t="shared" si="23"/>
        <v>0</v>
      </c>
    </row>
    <row r="56" spans="1:10" ht="45.75" customHeight="1" x14ac:dyDescent="0.2">
      <c r="A56" s="26"/>
      <c r="B56" s="26"/>
      <c r="C56" s="26"/>
      <c r="D56" s="28"/>
      <c r="E56" s="8" t="s">
        <v>112</v>
      </c>
      <c r="F56" s="8"/>
      <c r="G56" s="9">
        <f>H56+I56</f>
        <v>11600</v>
      </c>
      <c r="H56" s="10">
        <v>11600</v>
      </c>
      <c r="I56" s="10"/>
      <c r="J56" s="10"/>
    </row>
    <row r="57" spans="1:10" ht="46.5" hidden="1" customHeight="1" x14ac:dyDescent="0.2">
      <c r="A57" s="25" t="s">
        <v>73</v>
      </c>
      <c r="B57" s="25" t="s">
        <v>74</v>
      </c>
      <c r="C57" s="25" t="s">
        <v>69</v>
      </c>
      <c r="D57" s="27" t="s">
        <v>75</v>
      </c>
      <c r="E57" s="5" t="s">
        <v>71</v>
      </c>
      <c r="F57" s="5" t="s">
        <v>72</v>
      </c>
      <c r="G57" s="6">
        <f>H57+I57</f>
        <v>0</v>
      </c>
      <c r="H57" s="7">
        <f>H58</f>
        <v>0</v>
      </c>
      <c r="I57" s="7">
        <f>I58</f>
        <v>0</v>
      </c>
      <c r="J57" s="7">
        <v>0</v>
      </c>
    </row>
    <row r="58" spans="1:10" ht="67.5" hidden="1" customHeight="1" x14ac:dyDescent="0.2">
      <c r="A58" s="26"/>
      <c r="B58" s="26"/>
      <c r="C58" s="26"/>
      <c r="D58" s="28"/>
      <c r="E58" s="8" t="s">
        <v>113</v>
      </c>
      <c r="F58" s="8"/>
      <c r="G58" s="9">
        <f>H58+I58</f>
        <v>0</v>
      </c>
      <c r="H58" s="10"/>
      <c r="I58" s="10"/>
      <c r="J58" s="10"/>
    </row>
    <row r="59" spans="1:10" ht="36" customHeight="1" x14ac:dyDescent="0.2">
      <c r="A59" s="25" t="s">
        <v>76</v>
      </c>
      <c r="B59" s="25" t="s">
        <v>77</v>
      </c>
      <c r="C59" s="25" t="s">
        <v>78</v>
      </c>
      <c r="D59" s="27" t="s">
        <v>79</v>
      </c>
      <c r="E59" s="5" t="s">
        <v>71</v>
      </c>
      <c r="F59" s="5" t="s">
        <v>72</v>
      </c>
      <c r="G59" s="6">
        <f>G60</f>
        <v>452500</v>
      </c>
      <c r="H59" s="6">
        <f t="shared" ref="H59:J59" si="24">H60</f>
        <v>452500</v>
      </c>
      <c r="I59" s="6">
        <f t="shared" si="24"/>
        <v>0</v>
      </c>
      <c r="J59" s="6">
        <f t="shared" si="24"/>
        <v>0</v>
      </c>
    </row>
    <row r="60" spans="1:10" ht="80.25" customHeight="1" x14ac:dyDescent="0.2">
      <c r="A60" s="26"/>
      <c r="B60" s="26"/>
      <c r="C60" s="26"/>
      <c r="D60" s="28"/>
      <c r="E60" s="8" t="s">
        <v>114</v>
      </c>
      <c r="F60" s="8"/>
      <c r="G60" s="9">
        <f t="shared" ref="G60:G66" si="25">H60+I60</f>
        <v>452500</v>
      </c>
      <c r="H60" s="10">
        <v>452500</v>
      </c>
      <c r="I60" s="10"/>
      <c r="J60" s="10"/>
    </row>
    <row r="61" spans="1:10" ht="36.75" customHeight="1" x14ac:dyDescent="0.2">
      <c r="A61" s="25" t="s">
        <v>80</v>
      </c>
      <c r="B61" s="25" t="s">
        <v>81</v>
      </c>
      <c r="C61" s="25" t="s">
        <v>82</v>
      </c>
      <c r="D61" s="27" t="s">
        <v>83</v>
      </c>
      <c r="E61" s="5" t="s">
        <v>71</v>
      </c>
      <c r="F61" s="5" t="s">
        <v>72</v>
      </c>
      <c r="G61" s="6">
        <f>G62</f>
        <v>960600</v>
      </c>
      <c r="H61" s="6">
        <f t="shared" ref="H61:J61" si="26">H62</f>
        <v>960600</v>
      </c>
      <c r="I61" s="6">
        <f t="shared" si="26"/>
        <v>0</v>
      </c>
      <c r="J61" s="6">
        <f t="shared" si="26"/>
        <v>0</v>
      </c>
    </row>
    <row r="62" spans="1:10" ht="306.75" customHeight="1" x14ac:dyDescent="0.2">
      <c r="A62" s="26"/>
      <c r="B62" s="26"/>
      <c r="C62" s="26"/>
      <c r="D62" s="28"/>
      <c r="E62" s="8" t="s">
        <v>115</v>
      </c>
      <c r="F62" s="8"/>
      <c r="G62" s="9">
        <f t="shared" si="25"/>
        <v>960600</v>
      </c>
      <c r="H62" s="10">
        <f>890600+70000</f>
        <v>960600</v>
      </c>
      <c r="I62" s="10"/>
      <c r="J62" s="10"/>
    </row>
    <row r="63" spans="1:10" ht="41.25" customHeight="1" x14ac:dyDescent="0.2">
      <c r="A63" s="30" t="s">
        <v>171</v>
      </c>
      <c r="B63" s="25">
        <v>3121</v>
      </c>
      <c r="C63" s="25">
        <v>1040</v>
      </c>
      <c r="D63" s="27" t="s">
        <v>128</v>
      </c>
      <c r="E63" s="5" t="s">
        <v>71</v>
      </c>
      <c r="F63" s="5" t="s">
        <v>72</v>
      </c>
      <c r="G63" s="6">
        <f>G64</f>
        <v>3457404</v>
      </c>
      <c r="H63" s="6">
        <f t="shared" ref="H63:J63" si="27">H64</f>
        <v>3457404</v>
      </c>
      <c r="I63" s="6">
        <f t="shared" si="27"/>
        <v>0</v>
      </c>
      <c r="J63" s="6">
        <f t="shared" si="27"/>
        <v>0</v>
      </c>
    </row>
    <row r="64" spans="1:10" ht="34.5" customHeight="1" x14ac:dyDescent="0.2">
      <c r="A64" s="31"/>
      <c r="B64" s="26"/>
      <c r="C64" s="26"/>
      <c r="D64" s="28"/>
      <c r="E64" s="8" t="s">
        <v>116</v>
      </c>
      <c r="F64" s="8"/>
      <c r="G64" s="9">
        <f t="shared" si="25"/>
        <v>3457404</v>
      </c>
      <c r="H64" s="10">
        <f>2649965+807439</f>
        <v>3457404</v>
      </c>
      <c r="I64" s="10"/>
      <c r="J64" s="10"/>
    </row>
    <row r="65" spans="1:10" ht="38.25" customHeight="1" x14ac:dyDescent="0.2">
      <c r="A65" s="25" t="s">
        <v>85</v>
      </c>
      <c r="B65" s="25" t="s">
        <v>86</v>
      </c>
      <c r="C65" s="25" t="s">
        <v>84</v>
      </c>
      <c r="D65" s="27" t="s">
        <v>87</v>
      </c>
      <c r="E65" s="5" t="s">
        <v>71</v>
      </c>
      <c r="F65" s="5" t="s">
        <v>72</v>
      </c>
      <c r="G65" s="6">
        <f>G66</f>
        <v>1424100</v>
      </c>
      <c r="H65" s="6">
        <f t="shared" ref="H65:J65" si="28">H66</f>
        <v>1424100</v>
      </c>
      <c r="I65" s="6">
        <f t="shared" si="28"/>
        <v>0</v>
      </c>
      <c r="J65" s="6">
        <f t="shared" si="28"/>
        <v>0</v>
      </c>
    </row>
    <row r="66" spans="1:10" ht="87.75" customHeight="1" x14ac:dyDescent="0.2">
      <c r="A66" s="26"/>
      <c r="B66" s="26"/>
      <c r="C66" s="26"/>
      <c r="D66" s="28"/>
      <c r="E66" s="8" t="s">
        <v>145</v>
      </c>
      <c r="F66" s="8"/>
      <c r="G66" s="9">
        <f t="shared" si="25"/>
        <v>1424100</v>
      </c>
      <c r="H66" s="10">
        <f>698700+260000+442500+22900</f>
        <v>1424100</v>
      </c>
      <c r="I66" s="10"/>
      <c r="J66" s="10"/>
    </row>
    <row r="67" spans="1:10" ht="28.5" customHeight="1" x14ac:dyDescent="0.2">
      <c r="A67" s="4" t="s">
        <v>88</v>
      </c>
      <c r="B67" s="4" t="s">
        <v>16</v>
      </c>
      <c r="C67" s="4" t="s">
        <v>16</v>
      </c>
      <c r="D67" s="5" t="s">
        <v>89</v>
      </c>
      <c r="E67" s="5" t="s">
        <v>16</v>
      </c>
      <c r="F67" s="5" t="s">
        <v>16</v>
      </c>
      <c r="G67" s="6">
        <f>G68</f>
        <v>10274055</v>
      </c>
      <c r="H67" s="6">
        <f t="shared" ref="H67:J67" si="29">H68</f>
        <v>10141055</v>
      </c>
      <c r="I67" s="6">
        <f t="shared" si="29"/>
        <v>133000</v>
      </c>
      <c r="J67" s="6">
        <f t="shared" si="29"/>
        <v>133000</v>
      </c>
    </row>
    <row r="68" spans="1:10" ht="24.75" customHeight="1" x14ac:dyDescent="0.2">
      <c r="A68" s="4" t="s">
        <v>90</v>
      </c>
      <c r="B68" s="4" t="s">
        <v>16</v>
      </c>
      <c r="C68" s="4" t="s">
        <v>16</v>
      </c>
      <c r="D68" s="5" t="s">
        <v>89</v>
      </c>
      <c r="E68" s="5" t="s">
        <v>16</v>
      </c>
      <c r="F68" s="5" t="s">
        <v>16</v>
      </c>
      <c r="G68" s="6">
        <f>G69+G78+G80+G76</f>
        <v>10274055</v>
      </c>
      <c r="H68" s="6">
        <f t="shared" ref="H68:J68" si="30">H69+H78+H80+H76</f>
        <v>10141055</v>
      </c>
      <c r="I68" s="6">
        <f t="shared" si="30"/>
        <v>133000</v>
      </c>
      <c r="J68" s="6">
        <f t="shared" si="30"/>
        <v>133000</v>
      </c>
    </row>
    <row r="69" spans="1:10" ht="39" customHeight="1" x14ac:dyDescent="0.2">
      <c r="A69" s="25" t="s">
        <v>91</v>
      </c>
      <c r="B69" s="25" t="s">
        <v>92</v>
      </c>
      <c r="C69" s="25" t="s">
        <v>93</v>
      </c>
      <c r="D69" s="27" t="s">
        <v>94</v>
      </c>
      <c r="E69" s="5" t="s">
        <v>36</v>
      </c>
      <c r="F69" s="5" t="s">
        <v>37</v>
      </c>
      <c r="G69" s="6">
        <f>H69+I69</f>
        <v>6257675</v>
      </c>
      <c r="H69" s="6">
        <f>H70+H71+H72+H73+H74+H75</f>
        <v>6249675</v>
      </c>
      <c r="I69" s="6">
        <f t="shared" ref="I69:J69" si="31">I70+I71+I72+I73</f>
        <v>8000</v>
      </c>
      <c r="J69" s="6">
        <f t="shared" si="31"/>
        <v>8000</v>
      </c>
    </row>
    <row r="70" spans="1:10" ht="132.75" customHeight="1" x14ac:dyDescent="0.2">
      <c r="A70" s="40"/>
      <c r="B70" s="40"/>
      <c r="C70" s="40"/>
      <c r="D70" s="39"/>
      <c r="E70" s="14" t="s">
        <v>117</v>
      </c>
      <c r="F70" s="5"/>
      <c r="G70" s="6">
        <f>H70+I70</f>
        <v>152317</v>
      </c>
      <c r="H70" s="15">
        <v>152317</v>
      </c>
      <c r="I70" s="7"/>
      <c r="J70" s="7"/>
    </row>
    <row r="71" spans="1:10" ht="80.25" customHeight="1" x14ac:dyDescent="0.2">
      <c r="A71" s="40"/>
      <c r="B71" s="40"/>
      <c r="C71" s="40"/>
      <c r="D71" s="39"/>
      <c r="E71" s="14" t="s">
        <v>118</v>
      </c>
      <c r="F71" s="5"/>
      <c r="G71" s="6">
        <f t="shared" ref="G71:G75" si="32">H71+I71</f>
        <v>197890</v>
      </c>
      <c r="H71" s="15">
        <f>188190+9700-8000</f>
        <v>189890</v>
      </c>
      <c r="I71" s="7">
        <v>8000</v>
      </c>
      <c r="J71" s="7">
        <v>8000</v>
      </c>
    </row>
    <row r="72" spans="1:10" ht="68.25" customHeight="1" x14ac:dyDescent="0.2">
      <c r="A72" s="40"/>
      <c r="B72" s="40"/>
      <c r="C72" s="40"/>
      <c r="D72" s="39"/>
      <c r="E72" s="14" t="s">
        <v>119</v>
      </c>
      <c r="F72" s="5"/>
      <c r="G72" s="6">
        <f t="shared" si="32"/>
        <v>5499164</v>
      </c>
      <c r="H72" s="15">
        <f>4701781+308104+19525+469754</f>
        <v>5499164</v>
      </c>
      <c r="I72" s="7"/>
      <c r="J72" s="7"/>
    </row>
    <row r="73" spans="1:10" ht="56.25" customHeight="1" x14ac:dyDescent="0.2">
      <c r="A73" s="40"/>
      <c r="B73" s="40"/>
      <c r="C73" s="40"/>
      <c r="D73" s="39"/>
      <c r="E73" s="8" t="s">
        <v>120</v>
      </c>
      <c r="F73" s="8"/>
      <c r="G73" s="6">
        <f t="shared" si="32"/>
        <v>325606</v>
      </c>
      <c r="H73" s="10">
        <f>204789+120817</f>
        <v>325606</v>
      </c>
      <c r="I73" s="10"/>
      <c r="J73" s="10"/>
    </row>
    <row r="74" spans="1:10" ht="69" customHeight="1" x14ac:dyDescent="0.2">
      <c r="A74" s="40"/>
      <c r="B74" s="40"/>
      <c r="C74" s="40"/>
      <c r="D74" s="39"/>
      <c r="E74" s="8" t="s">
        <v>162</v>
      </c>
      <c r="F74" s="8"/>
      <c r="G74" s="6">
        <f t="shared" si="32"/>
        <v>2698</v>
      </c>
      <c r="H74" s="10">
        <v>2698</v>
      </c>
      <c r="I74" s="10"/>
      <c r="J74" s="10"/>
    </row>
    <row r="75" spans="1:10" ht="76.5" customHeight="1" x14ac:dyDescent="0.2">
      <c r="A75" s="26"/>
      <c r="B75" s="26"/>
      <c r="C75" s="26"/>
      <c r="D75" s="28"/>
      <c r="E75" s="22" t="s">
        <v>172</v>
      </c>
      <c r="F75" s="8"/>
      <c r="G75" s="6">
        <f t="shared" si="32"/>
        <v>80000</v>
      </c>
      <c r="H75" s="10">
        <v>80000</v>
      </c>
      <c r="I75" s="10"/>
      <c r="J75" s="10"/>
    </row>
    <row r="76" spans="1:10" ht="53.25" customHeight="1" x14ac:dyDescent="0.2">
      <c r="A76" s="25">
        <v>3719800</v>
      </c>
      <c r="B76" s="25">
        <v>9800</v>
      </c>
      <c r="C76" s="30" t="s">
        <v>93</v>
      </c>
      <c r="D76" s="27" t="s">
        <v>130</v>
      </c>
      <c r="E76" s="5" t="s">
        <v>42</v>
      </c>
      <c r="F76" s="5" t="s">
        <v>43</v>
      </c>
      <c r="G76" s="6">
        <f>G77</f>
        <v>100000</v>
      </c>
      <c r="H76" s="6">
        <f t="shared" ref="H76:J76" si="33">H77</f>
        <v>100000</v>
      </c>
      <c r="I76" s="6">
        <f t="shared" si="33"/>
        <v>0</v>
      </c>
      <c r="J76" s="6">
        <f t="shared" si="33"/>
        <v>0</v>
      </c>
    </row>
    <row r="77" spans="1:10" ht="61.5" customHeight="1" x14ac:dyDescent="0.2">
      <c r="A77" s="26"/>
      <c r="B77" s="26"/>
      <c r="C77" s="31"/>
      <c r="D77" s="28"/>
      <c r="E77" s="8" t="s">
        <v>176</v>
      </c>
      <c r="F77" s="8"/>
      <c r="G77" s="6">
        <f>H77+I77</f>
        <v>100000</v>
      </c>
      <c r="H77" s="10">
        <f>100000</f>
        <v>100000</v>
      </c>
      <c r="I77" s="10"/>
      <c r="J77" s="10"/>
    </row>
    <row r="78" spans="1:10" ht="40.5" customHeight="1" x14ac:dyDescent="0.2">
      <c r="A78" s="30" t="s">
        <v>131</v>
      </c>
      <c r="B78" s="30" t="s">
        <v>129</v>
      </c>
      <c r="C78" s="30" t="s">
        <v>93</v>
      </c>
      <c r="D78" s="27" t="s">
        <v>130</v>
      </c>
      <c r="E78" s="5" t="s">
        <v>36</v>
      </c>
      <c r="F78" s="5" t="s">
        <v>37</v>
      </c>
      <c r="G78" s="6">
        <f>G79</f>
        <v>416380</v>
      </c>
      <c r="H78" s="6">
        <f t="shared" ref="H78:J78" si="34">H79</f>
        <v>291380</v>
      </c>
      <c r="I78" s="6">
        <f t="shared" si="34"/>
        <v>125000</v>
      </c>
      <c r="J78" s="6">
        <f t="shared" si="34"/>
        <v>125000</v>
      </c>
    </row>
    <row r="79" spans="1:10" ht="137.25" customHeight="1" x14ac:dyDescent="0.2">
      <c r="A79" s="31"/>
      <c r="B79" s="31"/>
      <c r="C79" s="31"/>
      <c r="D79" s="28"/>
      <c r="E79" s="8" t="s">
        <v>177</v>
      </c>
      <c r="F79" s="8"/>
      <c r="G79" s="6">
        <f>H79+I79</f>
        <v>416380</v>
      </c>
      <c r="H79" s="10">
        <f>215400+32900+43080</f>
        <v>291380</v>
      </c>
      <c r="I79" s="10">
        <v>125000</v>
      </c>
      <c r="J79" s="10">
        <v>125000</v>
      </c>
    </row>
    <row r="80" spans="1:10" ht="37.5" customHeight="1" x14ac:dyDescent="0.2">
      <c r="A80" s="30" t="s">
        <v>131</v>
      </c>
      <c r="B80" s="30" t="s">
        <v>129</v>
      </c>
      <c r="C80" s="30" t="s">
        <v>93</v>
      </c>
      <c r="D80" s="27" t="s">
        <v>130</v>
      </c>
      <c r="E80" s="5" t="s">
        <v>132</v>
      </c>
      <c r="F80" s="5" t="s">
        <v>169</v>
      </c>
      <c r="G80" s="6">
        <f>G81</f>
        <v>3500000</v>
      </c>
      <c r="H80" s="6">
        <f t="shared" ref="H80:J80" si="35">H81</f>
        <v>3500000</v>
      </c>
      <c r="I80" s="6">
        <f t="shared" si="35"/>
        <v>0</v>
      </c>
      <c r="J80" s="6">
        <f t="shared" si="35"/>
        <v>0</v>
      </c>
    </row>
    <row r="81" spans="1:10" ht="105" customHeight="1" x14ac:dyDescent="0.2">
      <c r="A81" s="31"/>
      <c r="B81" s="31"/>
      <c r="C81" s="31"/>
      <c r="D81" s="28"/>
      <c r="E81" s="8" t="s">
        <v>146</v>
      </c>
      <c r="F81" s="8"/>
      <c r="G81" s="6">
        <f>H81+I81</f>
        <v>3500000</v>
      </c>
      <c r="H81" s="10">
        <f>2000000+1500000</f>
        <v>3500000</v>
      </c>
      <c r="I81" s="10"/>
      <c r="J81" s="10"/>
    </row>
    <row r="82" spans="1:10" x14ac:dyDescent="0.2">
      <c r="A82" s="11" t="s">
        <v>96</v>
      </c>
      <c r="B82" s="11" t="s">
        <v>96</v>
      </c>
      <c r="C82" s="11" t="s">
        <v>96</v>
      </c>
      <c r="D82" s="12" t="s">
        <v>95</v>
      </c>
      <c r="E82" s="12" t="s">
        <v>96</v>
      </c>
      <c r="F82" s="12" t="s">
        <v>96</v>
      </c>
      <c r="G82" s="6">
        <f>G13+G39+G53+G67</f>
        <v>40761537</v>
      </c>
      <c r="H82" s="6">
        <f t="shared" ref="H82:J82" si="36">H14+H39+H53+H68</f>
        <v>38164980</v>
      </c>
      <c r="I82" s="6">
        <f t="shared" si="36"/>
        <v>2596557</v>
      </c>
      <c r="J82" s="6">
        <f t="shared" si="36"/>
        <v>2560757</v>
      </c>
    </row>
    <row r="83" spans="1:10" ht="12" customHeight="1" x14ac:dyDescent="0.2"/>
    <row r="84" spans="1:10" hidden="1" x14ac:dyDescent="0.2">
      <c r="A84" s="32"/>
      <c r="B84" s="32"/>
      <c r="C84" s="32"/>
      <c r="D84" s="32"/>
      <c r="E84" s="32"/>
      <c r="F84" s="32"/>
      <c r="G84" s="32"/>
      <c r="H84" s="32"/>
      <c r="I84" s="32"/>
      <c r="J84" s="32"/>
    </row>
    <row r="85" spans="1:10" hidden="1" x14ac:dyDescent="0.2"/>
    <row r="87" spans="1:10" ht="15.75" x14ac:dyDescent="0.25">
      <c r="A87" s="24" t="s">
        <v>98</v>
      </c>
      <c r="B87" s="24"/>
      <c r="C87" s="24"/>
      <c r="D87" s="13"/>
      <c r="E87" s="13"/>
      <c r="F87" s="13"/>
    </row>
    <row r="88" spans="1:10" ht="15.75" x14ac:dyDescent="0.25">
      <c r="A88" s="24" t="s">
        <v>99</v>
      </c>
      <c r="B88" s="24"/>
      <c r="C88" s="24"/>
      <c r="D88" s="13"/>
      <c r="E88" s="13"/>
      <c r="F88" s="13"/>
    </row>
    <row r="89" spans="1:10" ht="15.75" x14ac:dyDescent="0.25">
      <c r="A89" s="24" t="s">
        <v>100</v>
      </c>
      <c r="B89" s="24"/>
      <c r="C89" s="24"/>
      <c r="D89" s="13"/>
      <c r="E89" s="13"/>
      <c r="F89" s="13" t="s">
        <v>102</v>
      </c>
    </row>
    <row r="90" spans="1:10" ht="15.75" x14ac:dyDescent="0.25">
      <c r="A90" s="13"/>
      <c r="B90" s="13"/>
      <c r="C90" s="13"/>
      <c r="D90" s="13"/>
      <c r="E90" s="13"/>
      <c r="F90" s="13"/>
    </row>
    <row r="91" spans="1:10" ht="15.75" x14ac:dyDescent="0.25">
      <c r="A91" s="24" t="s">
        <v>101</v>
      </c>
      <c r="B91" s="24"/>
      <c r="C91" s="24"/>
      <c r="D91" s="13"/>
      <c r="E91" s="13"/>
      <c r="F91" s="13" t="s">
        <v>103</v>
      </c>
    </row>
  </sheetData>
  <mergeCells count="132">
    <mergeCell ref="A49:A50"/>
    <mergeCell ref="B49:B50"/>
    <mergeCell ref="C49:C50"/>
    <mergeCell ref="D49:D50"/>
    <mergeCell ref="A76:A77"/>
    <mergeCell ref="B76:B77"/>
    <mergeCell ref="C76:C77"/>
    <mergeCell ref="D76:D77"/>
    <mergeCell ref="A51:A52"/>
    <mergeCell ref="B51:B52"/>
    <mergeCell ref="C51:C52"/>
    <mergeCell ref="D51:D52"/>
    <mergeCell ref="D69:D75"/>
    <mergeCell ref="A69:A75"/>
    <mergeCell ref="B69:B75"/>
    <mergeCell ref="C69:C75"/>
    <mergeCell ref="D59:D60"/>
    <mergeCell ref="A63:A64"/>
    <mergeCell ref="B63:B64"/>
    <mergeCell ref="C63:C64"/>
    <mergeCell ref="D63:D64"/>
    <mergeCell ref="A61:A62"/>
    <mergeCell ref="B61:B62"/>
    <mergeCell ref="C61:C62"/>
    <mergeCell ref="A78:A79"/>
    <mergeCell ref="B78:B79"/>
    <mergeCell ref="C78:C79"/>
    <mergeCell ref="D78:D79"/>
    <mergeCell ref="A65:A66"/>
    <mergeCell ref="B65:B66"/>
    <mergeCell ref="C65:C66"/>
    <mergeCell ref="D65:D66"/>
    <mergeCell ref="A29:A30"/>
    <mergeCell ref="B29:B30"/>
    <mergeCell ref="C29:C30"/>
    <mergeCell ref="D29:D30"/>
    <mergeCell ref="A31:A32"/>
    <mergeCell ref="B31:B32"/>
    <mergeCell ref="C31:C32"/>
    <mergeCell ref="D31:D32"/>
    <mergeCell ref="A45:A46"/>
    <mergeCell ref="B45:B46"/>
    <mergeCell ref="C45:C46"/>
    <mergeCell ref="D45:D46"/>
    <mergeCell ref="A43:A44"/>
    <mergeCell ref="B43:B44"/>
    <mergeCell ref="C43:C44"/>
    <mergeCell ref="D43:D44"/>
    <mergeCell ref="D61:D62"/>
    <mergeCell ref="G2:J2"/>
    <mergeCell ref="G3:J3"/>
    <mergeCell ref="G4:J4"/>
    <mergeCell ref="G5:J5"/>
    <mergeCell ref="D19:D20"/>
    <mergeCell ref="C19:C20"/>
    <mergeCell ref="B19:B20"/>
    <mergeCell ref="A19:A20"/>
    <mergeCell ref="A23:A24"/>
    <mergeCell ref="B23:B24"/>
    <mergeCell ref="C23:C24"/>
    <mergeCell ref="D23:D24"/>
    <mergeCell ref="A6:J6"/>
    <mergeCell ref="A10:A11"/>
    <mergeCell ref="B10:B11"/>
    <mergeCell ref="C10:C11"/>
    <mergeCell ref="D10:D11"/>
    <mergeCell ref="E10:E11"/>
    <mergeCell ref="F10:F11"/>
    <mergeCell ref="G10:G11"/>
    <mergeCell ref="B35:B36"/>
    <mergeCell ref="C35:C36"/>
    <mergeCell ref="D35:D36"/>
    <mergeCell ref="A84:J84"/>
    <mergeCell ref="A47:A48"/>
    <mergeCell ref="B47:B48"/>
    <mergeCell ref="C47:C48"/>
    <mergeCell ref="D47:D48"/>
    <mergeCell ref="A25:A26"/>
    <mergeCell ref="B25:B26"/>
    <mergeCell ref="C25:C26"/>
    <mergeCell ref="D25:D26"/>
    <mergeCell ref="A80:A81"/>
    <mergeCell ref="B80:B81"/>
    <mergeCell ref="C80:C81"/>
    <mergeCell ref="D80:D81"/>
    <mergeCell ref="A55:A56"/>
    <mergeCell ref="B55:B56"/>
    <mergeCell ref="C55:C56"/>
    <mergeCell ref="D55:D56"/>
    <mergeCell ref="A57:A58"/>
    <mergeCell ref="B57:B58"/>
    <mergeCell ref="C57:C58"/>
    <mergeCell ref="D57:D58"/>
    <mergeCell ref="A59:A60"/>
    <mergeCell ref="B59:B60"/>
    <mergeCell ref="C59:C60"/>
    <mergeCell ref="A41:A42"/>
    <mergeCell ref="B41:B42"/>
    <mergeCell ref="C41:C42"/>
    <mergeCell ref="D41:D42"/>
    <mergeCell ref="A27:A28"/>
    <mergeCell ref="B27:B28"/>
    <mergeCell ref="C27:C28"/>
    <mergeCell ref="D27:D28"/>
    <mergeCell ref="A37:A38"/>
    <mergeCell ref="B37:B38"/>
    <mergeCell ref="C37:C38"/>
    <mergeCell ref="D37:D38"/>
    <mergeCell ref="H1:J1"/>
    <mergeCell ref="A87:C87"/>
    <mergeCell ref="A88:C88"/>
    <mergeCell ref="A89:C89"/>
    <mergeCell ref="A91:C91"/>
    <mergeCell ref="A15:A16"/>
    <mergeCell ref="B15:B16"/>
    <mergeCell ref="C15:C16"/>
    <mergeCell ref="D15:D16"/>
    <mergeCell ref="A17:A18"/>
    <mergeCell ref="B17:B18"/>
    <mergeCell ref="C17:C18"/>
    <mergeCell ref="D17:D18"/>
    <mergeCell ref="A21:A22"/>
    <mergeCell ref="B21:B22"/>
    <mergeCell ref="C21:C22"/>
    <mergeCell ref="A33:A34"/>
    <mergeCell ref="B33:B34"/>
    <mergeCell ref="C33:C34"/>
    <mergeCell ref="D33:D34"/>
    <mergeCell ref="H10:H11"/>
    <mergeCell ref="I10:J10"/>
    <mergeCell ref="D21:D22"/>
    <mergeCell ref="A35:A36"/>
  </mergeCells>
  <pageMargins left="0.98425196850393704" right="0.19685039370078741" top="0.59055118110236227" bottom="0.19685039370078741" header="0" footer="0"/>
  <pageSetup paperSize="9" scale="58" fitToHeight="500" orientation="landscape" verticalDpi="0" r:id="rId1"/>
  <rowBreaks count="4" manualBreakCount="4">
    <brk id="24" max="16383" man="1"/>
    <brk id="38" max="16383" man="1"/>
    <brk id="60" max="16383" man="1"/>
    <brk id="7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cp:lastPrinted>2025-10-02T07:57:39Z</cp:lastPrinted>
  <dcterms:created xsi:type="dcterms:W3CDTF">2024-12-27T06:21:53Z</dcterms:created>
  <dcterms:modified xsi:type="dcterms:W3CDTF">2025-10-02T08:05:42Z</dcterms:modified>
</cp:coreProperties>
</file>